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2660" windowHeight="12135" activeTab="1"/>
  </bookViews>
  <sheets>
    <sheet name="Distribution per truck" sheetId="3" r:id="rId1"/>
    <sheet name="Truck 1" sheetId="6" r:id="rId2"/>
    <sheet name="Truck 2" sheetId="7" r:id="rId3"/>
    <sheet name="Truck 3" sheetId="8" r:id="rId4"/>
    <sheet name="Truck 4" sheetId="9" r:id="rId5"/>
    <sheet name="Truck 5" sheetId="10" r:id="rId6"/>
    <sheet name="Truck 6" sheetId="11" r:id="rId7"/>
    <sheet name="Truck 7" sheetId="12" r:id="rId8"/>
    <sheet name="Truck 8" sheetId="13" r:id="rId9"/>
    <sheet name="Truck 9" sheetId="14" r:id="rId10"/>
    <sheet name="catalogue" sheetId="1" r:id="rId11"/>
  </sheets>
  <externalReferences>
    <externalReference r:id="rId12"/>
  </externalReferences>
  <definedNames>
    <definedName name="_xlnm._FilterDatabase" localSheetId="0" hidden="1">'Distribution per truck'!$A$2:$AU$63</definedName>
    <definedName name="_xlnm._FilterDatabase" localSheetId="1" hidden="1">'Truck 1'!$A$2:$T$63</definedName>
    <definedName name="_xlnm._FilterDatabase" localSheetId="2" hidden="1">'Truck 2'!$A$2:$S$63</definedName>
    <definedName name="_xlnm._FilterDatabase" localSheetId="3" hidden="1">'Truck 3'!$A$2:$Q$63</definedName>
    <definedName name="_xlnm._FilterDatabase" localSheetId="4" hidden="1">'Truck 4'!$A$2:$S$63</definedName>
    <definedName name="_xlnm._FilterDatabase" localSheetId="5" hidden="1">'Truck 5'!$A$2:$S$63</definedName>
    <definedName name="_xlnm._FilterDatabase" localSheetId="6" hidden="1">'Truck 6'!$A$2:$S$63</definedName>
    <definedName name="_xlnm._FilterDatabase" localSheetId="7" hidden="1">'Truck 7'!$A$2:$S$63</definedName>
    <definedName name="_xlnm._FilterDatabase" localSheetId="8" hidden="1">'Truck 8'!$A$2:$S$63</definedName>
    <definedName name="_xlnm._FilterDatabase" localSheetId="9" hidden="1">'Truck 9'!$A$2:$S$63</definedName>
    <definedName name="FISCALISE">[1]Feuil1!$IS$1:$IS$2</definedName>
    <definedName name="MARCHE">[1]Feuil1!$IR$1:$IR$10</definedName>
    <definedName name="NOTE">[1]Feuil1!$IP$1:$IP$3</definedName>
    <definedName name="SAISON">[1]Feuil1!$IU$1:$IU$16</definedName>
    <definedName name="STOCK">[1]Feuil1!$IT$1:$IT$9</definedName>
    <definedName name="TESTACHAT">[1]Feuil1!$IQ$1:$IQ$2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4" l="1"/>
  <c r="N62" i="14"/>
  <c r="L62" i="14"/>
  <c r="J62" i="14"/>
  <c r="K62" i="14" s="1"/>
  <c r="O61" i="14"/>
  <c r="N61" i="14"/>
  <c r="L61" i="14"/>
  <c r="J61" i="14"/>
  <c r="K61" i="14" s="1"/>
  <c r="N60" i="14"/>
  <c r="L60" i="14"/>
  <c r="J60" i="14"/>
  <c r="K60" i="14" s="1"/>
  <c r="O59" i="14"/>
  <c r="N59" i="14"/>
  <c r="L59" i="14"/>
  <c r="J59" i="14"/>
  <c r="K59" i="14" s="1"/>
  <c r="O58" i="14"/>
  <c r="N58" i="14"/>
  <c r="L58" i="14"/>
  <c r="J58" i="14"/>
  <c r="K58" i="14" s="1"/>
  <c r="N57" i="14"/>
  <c r="L57" i="14"/>
  <c r="J57" i="14"/>
  <c r="K57" i="14" s="1"/>
  <c r="N56" i="14"/>
  <c r="L56" i="14"/>
  <c r="J56" i="14"/>
  <c r="K56" i="14" s="1"/>
  <c r="M55" i="14"/>
  <c r="L55" i="14"/>
  <c r="K55" i="14"/>
  <c r="J55" i="14"/>
  <c r="N54" i="14"/>
  <c r="L54" i="14"/>
  <c r="J54" i="14"/>
  <c r="K54" i="14" s="1"/>
  <c r="N53" i="14"/>
  <c r="L53" i="14"/>
  <c r="J53" i="14"/>
  <c r="K53" i="14" s="1"/>
  <c r="L52" i="14"/>
  <c r="K52" i="14"/>
  <c r="M52" i="14" s="1"/>
  <c r="O51" i="14"/>
  <c r="N51" i="14"/>
  <c r="L51" i="14"/>
  <c r="J51" i="14"/>
  <c r="K51" i="14" s="1"/>
  <c r="N50" i="14"/>
  <c r="L50" i="14"/>
  <c r="J50" i="14"/>
  <c r="K50" i="14" s="1"/>
  <c r="M49" i="14"/>
  <c r="L49" i="14"/>
  <c r="J49" i="14"/>
  <c r="K49" i="14" s="1"/>
  <c r="O48" i="14"/>
  <c r="N48" i="14"/>
  <c r="L48" i="14"/>
  <c r="J48" i="14"/>
  <c r="K48" i="14" s="1"/>
  <c r="O47" i="14"/>
  <c r="N47" i="14"/>
  <c r="L47" i="14"/>
  <c r="J47" i="14"/>
  <c r="K47" i="14" s="1"/>
  <c r="O46" i="14"/>
  <c r="N46" i="14"/>
  <c r="L46" i="14"/>
  <c r="J46" i="14"/>
  <c r="K46" i="14" s="1"/>
  <c r="O45" i="14"/>
  <c r="N45" i="14"/>
  <c r="L45" i="14"/>
  <c r="J45" i="14"/>
  <c r="K45" i="14" s="1"/>
  <c r="O44" i="14"/>
  <c r="N44" i="14"/>
  <c r="L44" i="14"/>
  <c r="J44" i="14"/>
  <c r="K44" i="14" s="1"/>
  <c r="L43" i="14"/>
  <c r="J43" i="14"/>
  <c r="K43" i="14" s="1"/>
  <c r="M43" i="14" s="1"/>
  <c r="N42" i="14"/>
  <c r="L42" i="14"/>
  <c r="K42" i="14"/>
  <c r="J42" i="14"/>
  <c r="L41" i="14"/>
  <c r="J41" i="14"/>
  <c r="K41" i="14" s="1"/>
  <c r="M41" i="14" s="1"/>
  <c r="O40" i="14"/>
  <c r="N40" i="14"/>
  <c r="L40" i="14"/>
  <c r="J40" i="14"/>
  <c r="K40" i="14" s="1"/>
  <c r="O39" i="14"/>
  <c r="N39" i="14"/>
  <c r="L39" i="14"/>
  <c r="J39" i="14"/>
  <c r="K39" i="14" s="1"/>
  <c r="O38" i="14"/>
  <c r="N38" i="14"/>
  <c r="L38" i="14"/>
  <c r="K38" i="14"/>
  <c r="N37" i="14"/>
  <c r="L37" i="14"/>
  <c r="J37" i="14"/>
  <c r="K37" i="14" s="1"/>
  <c r="O36" i="14"/>
  <c r="N36" i="14"/>
  <c r="L36" i="14"/>
  <c r="K36" i="14"/>
  <c r="O35" i="14"/>
  <c r="N35" i="14"/>
  <c r="L35" i="14"/>
  <c r="J35" i="14"/>
  <c r="K35" i="14" s="1"/>
  <c r="L34" i="14"/>
  <c r="J34" i="14"/>
  <c r="K34" i="14" s="1"/>
  <c r="M34" i="14" s="1"/>
  <c r="N33" i="14"/>
  <c r="L33" i="14"/>
  <c r="J33" i="14"/>
  <c r="K33" i="14" s="1"/>
  <c r="O32" i="14"/>
  <c r="N32" i="14"/>
  <c r="L32" i="14"/>
  <c r="J32" i="14"/>
  <c r="K32" i="14" s="1"/>
  <c r="L31" i="14"/>
  <c r="J31" i="14"/>
  <c r="K31" i="14" s="1"/>
  <c r="M31" i="14" s="1"/>
  <c r="O30" i="14"/>
  <c r="N30" i="14"/>
  <c r="L30" i="14"/>
  <c r="J30" i="14"/>
  <c r="K30" i="14" s="1"/>
  <c r="O29" i="14"/>
  <c r="N29" i="14"/>
  <c r="L29" i="14"/>
  <c r="J29" i="14"/>
  <c r="K29" i="14" s="1"/>
  <c r="M28" i="14"/>
  <c r="L28" i="14"/>
  <c r="J28" i="14"/>
  <c r="K28" i="14" s="1"/>
  <c r="N27" i="14"/>
  <c r="L27" i="14"/>
  <c r="J27" i="14"/>
  <c r="K27" i="14" s="1"/>
  <c r="O26" i="14"/>
  <c r="N26" i="14"/>
  <c r="L26" i="14"/>
  <c r="J26" i="14"/>
  <c r="K26" i="14" s="1"/>
  <c r="M25" i="14"/>
  <c r="L25" i="14"/>
  <c r="J25" i="14"/>
  <c r="K25" i="14" s="1"/>
  <c r="N24" i="14"/>
  <c r="L24" i="14"/>
  <c r="J24" i="14"/>
  <c r="K24" i="14" s="1"/>
  <c r="N23" i="14"/>
  <c r="L23" i="14"/>
  <c r="J23" i="14"/>
  <c r="K23" i="14" s="1"/>
  <c r="L22" i="14"/>
  <c r="J22" i="14"/>
  <c r="K22" i="14" s="1"/>
  <c r="M22" i="14" s="1"/>
  <c r="N21" i="14"/>
  <c r="L21" i="14"/>
  <c r="J21" i="14"/>
  <c r="K21" i="14" s="1"/>
  <c r="N20" i="14"/>
  <c r="L20" i="14"/>
  <c r="J20" i="14"/>
  <c r="K20" i="14" s="1"/>
  <c r="O19" i="14"/>
  <c r="N19" i="14"/>
  <c r="L19" i="14"/>
  <c r="J19" i="14"/>
  <c r="K19" i="14" s="1"/>
  <c r="O18" i="14"/>
  <c r="N18" i="14"/>
  <c r="L18" i="14"/>
  <c r="K18" i="14"/>
  <c r="L17" i="14"/>
  <c r="J17" i="14"/>
  <c r="K17" i="14" s="1"/>
  <c r="M17" i="14" s="1"/>
  <c r="O16" i="14"/>
  <c r="N16" i="14"/>
  <c r="L16" i="14"/>
  <c r="J16" i="14"/>
  <c r="K16" i="14" s="1"/>
  <c r="O15" i="14"/>
  <c r="N15" i="14"/>
  <c r="L15" i="14"/>
  <c r="J15" i="14"/>
  <c r="K15" i="14" s="1"/>
  <c r="M14" i="14"/>
  <c r="N14" i="14" s="1"/>
  <c r="L14" i="14"/>
  <c r="J14" i="14"/>
  <c r="K14" i="14" s="1"/>
  <c r="O13" i="14"/>
  <c r="N13" i="14"/>
  <c r="L13" i="14"/>
  <c r="J13" i="14"/>
  <c r="K13" i="14" s="1"/>
  <c r="O12" i="14"/>
  <c r="N12" i="14"/>
  <c r="L12" i="14"/>
  <c r="J12" i="14"/>
  <c r="K12" i="14" s="1"/>
  <c r="O11" i="14"/>
  <c r="N11" i="14"/>
  <c r="L11" i="14"/>
  <c r="J11" i="14"/>
  <c r="K11" i="14" s="1"/>
  <c r="O10" i="14"/>
  <c r="N10" i="14"/>
  <c r="L10" i="14"/>
  <c r="J10" i="14"/>
  <c r="K10" i="14" s="1"/>
  <c r="O9" i="14"/>
  <c r="N9" i="14"/>
  <c r="L9" i="14"/>
  <c r="J9" i="14"/>
  <c r="K9" i="14" s="1"/>
  <c r="O8" i="14"/>
  <c r="N8" i="14"/>
  <c r="L8" i="14"/>
  <c r="K8" i="14"/>
  <c r="N7" i="14"/>
  <c r="L7" i="14"/>
  <c r="J7" i="14"/>
  <c r="K7" i="14" s="1"/>
  <c r="O6" i="14"/>
  <c r="N6" i="14"/>
  <c r="L6" i="14"/>
  <c r="J6" i="14"/>
  <c r="K6" i="14" s="1"/>
  <c r="O5" i="14"/>
  <c r="N5" i="14"/>
  <c r="L5" i="14"/>
  <c r="J5" i="14"/>
  <c r="K5" i="14" s="1"/>
  <c r="L4" i="14"/>
  <c r="J4" i="14"/>
  <c r="K4" i="14" s="1"/>
  <c r="M4" i="14" s="1"/>
  <c r="O3" i="14"/>
  <c r="N3" i="14"/>
  <c r="L3" i="14"/>
  <c r="K3" i="14"/>
  <c r="J3" i="14"/>
  <c r="L63" i="13"/>
  <c r="N62" i="13"/>
  <c r="L62" i="13"/>
  <c r="J62" i="13"/>
  <c r="K62" i="13" s="1"/>
  <c r="O61" i="13"/>
  <c r="N61" i="13"/>
  <c r="L61" i="13"/>
  <c r="J61" i="13"/>
  <c r="K61" i="13" s="1"/>
  <c r="N60" i="13"/>
  <c r="L60" i="13"/>
  <c r="J60" i="13"/>
  <c r="K60" i="13" s="1"/>
  <c r="O59" i="13"/>
  <c r="N59" i="13"/>
  <c r="L59" i="13"/>
  <c r="J59" i="13"/>
  <c r="K59" i="13" s="1"/>
  <c r="M58" i="13"/>
  <c r="L58" i="13"/>
  <c r="J58" i="13"/>
  <c r="K58" i="13" s="1"/>
  <c r="N57" i="13"/>
  <c r="L57" i="13"/>
  <c r="J57" i="13"/>
  <c r="K57" i="13" s="1"/>
  <c r="N56" i="13"/>
  <c r="L56" i="13"/>
  <c r="J56" i="13"/>
  <c r="K56" i="13" s="1"/>
  <c r="L55" i="13"/>
  <c r="J55" i="13"/>
  <c r="K55" i="13" s="1"/>
  <c r="M55" i="13" s="1"/>
  <c r="L54" i="13"/>
  <c r="J54" i="13"/>
  <c r="K54" i="13" s="1"/>
  <c r="M54" i="13" s="1"/>
  <c r="N53" i="13"/>
  <c r="L53" i="13"/>
  <c r="J53" i="13"/>
  <c r="K53" i="13" s="1"/>
  <c r="O52" i="13"/>
  <c r="N52" i="13"/>
  <c r="L52" i="13"/>
  <c r="K52" i="13"/>
  <c r="O51" i="13"/>
  <c r="N51" i="13"/>
  <c r="L51" i="13"/>
  <c r="J51" i="13"/>
  <c r="K51" i="13" s="1"/>
  <c r="L50" i="13"/>
  <c r="J50" i="13"/>
  <c r="K50" i="13" s="1"/>
  <c r="M50" i="13" s="1"/>
  <c r="M49" i="13"/>
  <c r="L49" i="13"/>
  <c r="J49" i="13"/>
  <c r="K49" i="13" s="1"/>
  <c r="O48" i="13"/>
  <c r="N48" i="13"/>
  <c r="L48" i="13"/>
  <c r="J48" i="13"/>
  <c r="K48" i="13" s="1"/>
  <c r="O47" i="13"/>
  <c r="N47" i="13"/>
  <c r="L47" i="13"/>
  <c r="J47" i="13"/>
  <c r="K47" i="13" s="1"/>
  <c r="L46" i="13"/>
  <c r="J46" i="13"/>
  <c r="K46" i="13" s="1"/>
  <c r="M46" i="13" s="1"/>
  <c r="O45" i="13"/>
  <c r="N45" i="13"/>
  <c r="L45" i="13"/>
  <c r="J45" i="13"/>
  <c r="K45" i="13" s="1"/>
  <c r="O44" i="13"/>
  <c r="N44" i="13"/>
  <c r="L44" i="13"/>
  <c r="J44" i="13"/>
  <c r="K44" i="13" s="1"/>
  <c r="O43" i="13"/>
  <c r="N43" i="13"/>
  <c r="L43" i="13"/>
  <c r="J43" i="13"/>
  <c r="K43" i="13" s="1"/>
  <c r="N42" i="13"/>
  <c r="M42" i="13"/>
  <c r="L42" i="13"/>
  <c r="J42" i="13"/>
  <c r="K42" i="13" s="1"/>
  <c r="N41" i="13"/>
  <c r="L41" i="13"/>
  <c r="J41" i="13"/>
  <c r="K41" i="13" s="1"/>
  <c r="O40" i="13"/>
  <c r="N40" i="13"/>
  <c r="L40" i="13"/>
  <c r="J40" i="13"/>
  <c r="K40" i="13" s="1"/>
  <c r="O39" i="13"/>
  <c r="N39" i="13"/>
  <c r="L39" i="13"/>
  <c r="K39" i="13"/>
  <c r="J39" i="13"/>
  <c r="O38" i="13"/>
  <c r="N38" i="13"/>
  <c r="L38" i="13"/>
  <c r="K38" i="13"/>
  <c r="N37" i="13"/>
  <c r="L37" i="13"/>
  <c r="J37" i="13"/>
  <c r="K37" i="13" s="1"/>
  <c r="O36" i="13"/>
  <c r="N36" i="13"/>
  <c r="L36" i="13"/>
  <c r="K36" i="13"/>
  <c r="L35" i="13"/>
  <c r="J35" i="13"/>
  <c r="K35" i="13" s="1"/>
  <c r="M35" i="13" s="1"/>
  <c r="M34" i="13"/>
  <c r="L34" i="13"/>
  <c r="J34" i="13"/>
  <c r="K34" i="13" s="1"/>
  <c r="N33" i="13"/>
  <c r="L33" i="13"/>
  <c r="J33" i="13"/>
  <c r="K33" i="13" s="1"/>
  <c r="L32" i="13"/>
  <c r="K32" i="13"/>
  <c r="M32" i="13" s="1"/>
  <c r="J32" i="13"/>
  <c r="N31" i="13"/>
  <c r="L31" i="13"/>
  <c r="J31" i="13"/>
  <c r="K31" i="13" s="1"/>
  <c r="N30" i="13"/>
  <c r="L30" i="13"/>
  <c r="J30" i="13"/>
  <c r="K30" i="13" s="1"/>
  <c r="L29" i="13"/>
  <c r="J29" i="13"/>
  <c r="K29" i="13" s="1"/>
  <c r="M29" i="13" s="1"/>
  <c r="L28" i="13"/>
  <c r="J28" i="13"/>
  <c r="K28" i="13" s="1"/>
  <c r="M28" i="13" s="1"/>
  <c r="N27" i="13"/>
  <c r="L27" i="13"/>
  <c r="J27" i="13"/>
  <c r="K27" i="13" s="1"/>
  <c r="L26" i="13"/>
  <c r="J26" i="13"/>
  <c r="K26" i="13" s="1"/>
  <c r="M26" i="13" s="1"/>
  <c r="N25" i="13"/>
  <c r="L25" i="13"/>
  <c r="J25" i="13"/>
  <c r="K25" i="13" s="1"/>
  <c r="N24" i="13"/>
  <c r="L24" i="13"/>
  <c r="J24" i="13"/>
  <c r="K24" i="13" s="1"/>
  <c r="N23" i="13"/>
  <c r="L23" i="13"/>
  <c r="J23" i="13"/>
  <c r="K23" i="13" s="1"/>
  <c r="N22" i="13"/>
  <c r="L22" i="13"/>
  <c r="J22" i="13"/>
  <c r="K22" i="13" s="1"/>
  <c r="N21" i="13"/>
  <c r="L21" i="13"/>
  <c r="J21" i="13"/>
  <c r="K21" i="13" s="1"/>
  <c r="N20" i="13"/>
  <c r="L20" i="13"/>
  <c r="J20" i="13"/>
  <c r="K20" i="13" s="1"/>
  <c r="O19" i="13"/>
  <c r="N19" i="13"/>
  <c r="L19" i="13"/>
  <c r="J19" i="13"/>
  <c r="K19" i="13" s="1"/>
  <c r="O18" i="13"/>
  <c r="N18" i="13"/>
  <c r="L18" i="13"/>
  <c r="K18" i="13"/>
  <c r="O17" i="13"/>
  <c r="N17" i="13"/>
  <c r="L17" i="13"/>
  <c r="J17" i="13"/>
  <c r="K17" i="13" s="1"/>
  <c r="O16" i="13"/>
  <c r="N16" i="13"/>
  <c r="L16" i="13"/>
  <c r="J16" i="13"/>
  <c r="K16" i="13" s="1"/>
  <c r="O15" i="13"/>
  <c r="N15" i="13"/>
  <c r="L15" i="13"/>
  <c r="J15" i="13"/>
  <c r="K15" i="13" s="1"/>
  <c r="N14" i="13"/>
  <c r="L14" i="13"/>
  <c r="J14" i="13"/>
  <c r="K14" i="13" s="1"/>
  <c r="O13" i="13"/>
  <c r="N13" i="13"/>
  <c r="L13" i="13"/>
  <c r="J13" i="13"/>
  <c r="K13" i="13" s="1"/>
  <c r="O12" i="13"/>
  <c r="N12" i="13"/>
  <c r="L12" i="13"/>
  <c r="J12" i="13"/>
  <c r="K12" i="13" s="1"/>
  <c r="L11" i="13"/>
  <c r="J11" i="13"/>
  <c r="K11" i="13" s="1"/>
  <c r="M11" i="13" s="1"/>
  <c r="L10" i="13"/>
  <c r="J10" i="13"/>
  <c r="K10" i="13" s="1"/>
  <c r="M10" i="13" s="1"/>
  <c r="O9" i="13"/>
  <c r="N9" i="13"/>
  <c r="L9" i="13"/>
  <c r="J9" i="13"/>
  <c r="K9" i="13" s="1"/>
  <c r="O8" i="13"/>
  <c r="N8" i="13"/>
  <c r="L8" i="13"/>
  <c r="K8" i="13"/>
  <c r="O7" i="13"/>
  <c r="N7" i="13"/>
  <c r="L7" i="13"/>
  <c r="J7" i="13"/>
  <c r="K7" i="13" s="1"/>
  <c r="O6" i="13"/>
  <c r="N6" i="13"/>
  <c r="L6" i="13"/>
  <c r="J6" i="13"/>
  <c r="K6" i="13" s="1"/>
  <c r="O5" i="13"/>
  <c r="N5" i="13"/>
  <c r="L5" i="13"/>
  <c r="J5" i="13"/>
  <c r="K5" i="13" s="1"/>
  <c r="O4" i="13"/>
  <c r="N4" i="13"/>
  <c r="L4" i="13"/>
  <c r="J4" i="13"/>
  <c r="K4" i="13" s="1"/>
  <c r="O3" i="13"/>
  <c r="N3" i="13"/>
  <c r="L3" i="13"/>
  <c r="J3" i="13"/>
  <c r="K3" i="13" s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M4" i="12"/>
  <c r="M5" i="12"/>
  <c r="M6" i="12"/>
  <c r="M7" i="12"/>
  <c r="O7" i="12" s="1"/>
  <c r="M8" i="12"/>
  <c r="M9" i="12"/>
  <c r="M10" i="12"/>
  <c r="M11" i="12"/>
  <c r="M12" i="12"/>
  <c r="M13" i="12"/>
  <c r="M14" i="12"/>
  <c r="M15" i="12"/>
  <c r="O15" i="12" s="1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O43" i="12" s="1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N3" i="12"/>
  <c r="M3" i="12"/>
  <c r="L63" i="12"/>
  <c r="L62" i="12"/>
  <c r="J62" i="12"/>
  <c r="K62" i="12" s="1"/>
  <c r="O61" i="12"/>
  <c r="L61" i="12"/>
  <c r="J61" i="12"/>
  <c r="K61" i="12" s="1"/>
  <c r="L60" i="12"/>
  <c r="J60" i="12"/>
  <c r="K60" i="12" s="1"/>
  <c r="L59" i="12"/>
  <c r="J59" i="12"/>
  <c r="K59" i="12" s="1"/>
  <c r="L58" i="12"/>
  <c r="J58" i="12"/>
  <c r="K58" i="12" s="1"/>
  <c r="L57" i="12"/>
  <c r="J57" i="12"/>
  <c r="K57" i="12" s="1"/>
  <c r="L56" i="12"/>
  <c r="J56" i="12"/>
  <c r="K56" i="12" s="1"/>
  <c r="L55" i="12"/>
  <c r="J55" i="12"/>
  <c r="K55" i="12" s="1"/>
  <c r="L54" i="12"/>
  <c r="K54" i="12"/>
  <c r="J54" i="12"/>
  <c r="L53" i="12"/>
  <c r="J53" i="12"/>
  <c r="K53" i="12" s="1"/>
  <c r="O52" i="12"/>
  <c r="L52" i="12"/>
  <c r="K52" i="12"/>
  <c r="L51" i="12"/>
  <c r="J51" i="12"/>
  <c r="K51" i="12" s="1"/>
  <c r="O50" i="12"/>
  <c r="L50" i="12"/>
  <c r="J50" i="12"/>
  <c r="K50" i="12" s="1"/>
  <c r="L49" i="12"/>
  <c r="J49" i="12"/>
  <c r="K49" i="12" s="1"/>
  <c r="O48" i="12"/>
  <c r="L48" i="12"/>
  <c r="J48" i="12"/>
  <c r="K48" i="12" s="1"/>
  <c r="L47" i="12"/>
  <c r="J47" i="12"/>
  <c r="K47" i="12" s="1"/>
  <c r="L46" i="12"/>
  <c r="J46" i="12"/>
  <c r="K46" i="12" s="1"/>
  <c r="L45" i="12"/>
  <c r="J45" i="12"/>
  <c r="K45" i="12" s="1"/>
  <c r="O44" i="12"/>
  <c r="L44" i="12"/>
  <c r="J44" i="12"/>
  <c r="K44" i="12" s="1"/>
  <c r="L43" i="12"/>
  <c r="J43" i="12"/>
  <c r="K43" i="12" s="1"/>
  <c r="O42" i="12"/>
  <c r="L42" i="12"/>
  <c r="J42" i="12"/>
  <c r="K42" i="12" s="1"/>
  <c r="O41" i="12"/>
  <c r="L41" i="12"/>
  <c r="J41" i="12"/>
  <c r="K41" i="12" s="1"/>
  <c r="O40" i="12"/>
  <c r="L40" i="12"/>
  <c r="J40" i="12"/>
  <c r="K40" i="12" s="1"/>
  <c r="O39" i="12"/>
  <c r="L39" i="12"/>
  <c r="J39" i="12"/>
  <c r="K39" i="12" s="1"/>
  <c r="O38" i="12"/>
  <c r="L38" i="12"/>
  <c r="K38" i="12"/>
  <c r="L37" i="12"/>
  <c r="J37" i="12"/>
  <c r="K37" i="12" s="1"/>
  <c r="O36" i="12"/>
  <c r="L36" i="12"/>
  <c r="K36" i="12"/>
  <c r="O35" i="12"/>
  <c r="L35" i="12"/>
  <c r="J35" i="12"/>
  <c r="K35" i="12" s="1"/>
  <c r="L34" i="12"/>
  <c r="J34" i="12"/>
  <c r="K34" i="12" s="1"/>
  <c r="L33" i="12"/>
  <c r="J33" i="12"/>
  <c r="K33" i="12" s="1"/>
  <c r="L32" i="12"/>
  <c r="J32" i="12"/>
  <c r="K32" i="12" s="1"/>
  <c r="L31" i="12"/>
  <c r="J31" i="12"/>
  <c r="K31" i="12" s="1"/>
  <c r="L30" i="12"/>
  <c r="J30" i="12"/>
  <c r="K30" i="12" s="1"/>
  <c r="L29" i="12"/>
  <c r="J29" i="12"/>
  <c r="K29" i="12" s="1"/>
  <c r="L28" i="12"/>
  <c r="J28" i="12"/>
  <c r="K28" i="12" s="1"/>
  <c r="O27" i="12"/>
  <c r="L27" i="12"/>
  <c r="J27" i="12"/>
  <c r="K27" i="12" s="1"/>
  <c r="L26" i="12"/>
  <c r="J26" i="12"/>
  <c r="K26" i="12" s="1"/>
  <c r="L25" i="12"/>
  <c r="J25" i="12"/>
  <c r="K25" i="12" s="1"/>
  <c r="L24" i="12"/>
  <c r="J24" i="12"/>
  <c r="K24" i="12" s="1"/>
  <c r="L23" i="12"/>
  <c r="J23" i="12"/>
  <c r="K23" i="12" s="1"/>
  <c r="L22" i="12"/>
  <c r="J22" i="12"/>
  <c r="K22" i="12" s="1"/>
  <c r="L21" i="12"/>
  <c r="J21" i="12"/>
  <c r="K21" i="12" s="1"/>
  <c r="L20" i="12"/>
  <c r="J20" i="12"/>
  <c r="K20" i="12" s="1"/>
  <c r="O19" i="12"/>
  <c r="L19" i="12"/>
  <c r="J19" i="12"/>
  <c r="K19" i="12" s="1"/>
  <c r="L18" i="12"/>
  <c r="K18" i="12"/>
  <c r="O17" i="12"/>
  <c r="L17" i="12"/>
  <c r="J17" i="12"/>
  <c r="K17" i="12" s="1"/>
  <c r="O16" i="12"/>
  <c r="L16" i="12"/>
  <c r="J16" i="12"/>
  <c r="K16" i="12" s="1"/>
  <c r="L15" i="12"/>
  <c r="J15" i="12"/>
  <c r="K15" i="12" s="1"/>
  <c r="O14" i="12"/>
  <c r="L14" i="12"/>
  <c r="J14" i="12"/>
  <c r="K14" i="12" s="1"/>
  <c r="L13" i="12"/>
  <c r="J13" i="12"/>
  <c r="K13" i="12" s="1"/>
  <c r="O12" i="12"/>
  <c r="L12" i="12"/>
  <c r="J12" i="12"/>
  <c r="K12" i="12" s="1"/>
  <c r="L11" i="12"/>
  <c r="J11" i="12"/>
  <c r="K11" i="12" s="1"/>
  <c r="O10" i="12"/>
  <c r="L10" i="12"/>
  <c r="J10" i="12"/>
  <c r="K10" i="12" s="1"/>
  <c r="O9" i="12"/>
  <c r="L9" i="12"/>
  <c r="J9" i="12"/>
  <c r="K9" i="12" s="1"/>
  <c r="O8" i="12"/>
  <c r="L8" i="12"/>
  <c r="K8" i="12"/>
  <c r="L7" i="12"/>
  <c r="J7" i="12"/>
  <c r="K7" i="12" s="1"/>
  <c r="O6" i="12"/>
  <c r="L6" i="12"/>
  <c r="J6" i="12"/>
  <c r="K6" i="12" s="1"/>
  <c r="O5" i="12"/>
  <c r="L5" i="12"/>
  <c r="K5" i="12"/>
  <c r="J5" i="12"/>
  <c r="O4" i="12"/>
  <c r="L4" i="12"/>
  <c r="J4" i="12"/>
  <c r="K4" i="12" s="1"/>
  <c r="L3" i="12"/>
  <c r="J3" i="12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M4" i="11"/>
  <c r="M5" i="11"/>
  <c r="M6" i="11"/>
  <c r="M7" i="11"/>
  <c r="M8" i="11"/>
  <c r="M9" i="11"/>
  <c r="M10" i="11"/>
  <c r="M11" i="11"/>
  <c r="M12" i="11"/>
  <c r="M13" i="11"/>
  <c r="M14" i="11"/>
  <c r="M15" i="11"/>
  <c r="O15" i="11" s="1"/>
  <c r="M16" i="11"/>
  <c r="M17" i="11"/>
  <c r="M18" i="11"/>
  <c r="M19" i="11"/>
  <c r="O19" i="11" s="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O43" i="11" s="1"/>
  <c r="M44" i="11"/>
  <c r="M45" i="11"/>
  <c r="M46" i="11"/>
  <c r="M47" i="11"/>
  <c r="M48" i="11"/>
  <c r="M49" i="11"/>
  <c r="M50" i="11"/>
  <c r="M51" i="11"/>
  <c r="M52" i="11"/>
  <c r="M53" i="11"/>
  <c r="M54" i="11"/>
  <c r="M55" i="11"/>
  <c r="O55" i="11" s="1"/>
  <c r="M56" i="11"/>
  <c r="M57" i="11"/>
  <c r="M58" i="11"/>
  <c r="M59" i="11"/>
  <c r="M60" i="11"/>
  <c r="M61" i="11"/>
  <c r="M62" i="11"/>
  <c r="N3" i="11"/>
  <c r="M3" i="11"/>
  <c r="L63" i="11"/>
  <c r="L62" i="11"/>
  <c r="J62" i="11"/>
  <c r="K62" i="11" s="1"/>
  <c r="O61" i="11"/>
  <c r="L61" i="11"/>
  <c r="J61" i="11"/>
  <c r="K61" i="11" s="1"/>
  <c r="L60" i="11"/>
  <c r="J60" i="11"/>
  <c r="K60" i="11" s="1"/>
  <c r="L59" i="11"/>
  <c r="J59" i="11"/>
  <c r="K59" i="11" s="1"/>
  <c r="L58" i="11"/>
  <c r="J58" i="11"/>
  <c r="K58" i="11" s="1"/>
  <c r="L57" i="11"/>
  <c r="J57" i="11"/>
  <c r="K57" i="11" s="1"/>
  <c r="L56" i="11"/>
  <c r="J56" i="11"/>
  <c r="K56" i="11" s="1"/>
  <c r="L55" i="11"/>
  <c r="J55" i="11"/>
  <c r="K55" i="11" s="1"/>
  <c r="L54" i="11"/>
  <c r="J54" i="11"/>
  <c r="K54" i="11" s="1"/>
  <c r="O53" i="11"/>
  <c r="L53" i="11"/>
  <c r="K53" i="11"/>
  <c r="J53" i="11"/>
  <c r="O52" i="11"/>
  <c r="L52" i="11"/>
  <c r="K52" i="11"/>
  <c r="L51" i="11"/>
  <c r="J51" i="11"/>
  <c r="K51" i="11" s="1"/>
  <c r="L50" i="11"/>
  <c r="J50" i="11"/>
  <c r="K50" i="11" s="1"/>
  <c r="L49" i="11"/>
  <c r="J49" i="11"/>
  <c r="K49" i="11" s="1"/>
  <c r="O48" i="11"/>
  <c r="L48" i="11"/>
  <c r="J48" i="11"/>
  <c r="K48" i="11" s="1"/>
  <c r="L47" i="11"/>
  <c r="J47" i="11"/>
  <c r="K47" i="11" s="1"/>
  <c r="L46" i="11"/>
  <c r="J46" i="11"/>
  <c r="K46" i="11" s="1"/>
  <c r="O45" i="11"/>
  <c r="L45" i="11"/>
  <c r="J45" i="11"/>
  <c r="K45" i="11" s="1"/>
  <c r="O44" i="11"/>
  <c r="L44" i="11"/>
  <c r="J44" i="11"/>
  <c r="K44" i="11" s="1"/>
  <c r="L43" i="11"/>
  <c r="J43" i="11"/>
  <c r="K43" i="11" s="1"/>
  <c r="O42" i="11"/>
  <c r="L42" i="11"/>
  <c r="J42" i="11"/>
  <c r="K42" i="11" s="1"/>
  <c r="O41" i="11"/>
  <c r="L41" i="11"/>
  <c r="J41" i="11"/>
  <c r="K41" i="11" s="1"/>
  <c r="O40" i="11"/>
  <c r="L40" i="11"/>
  <c r="J40" i="11"/>
  <c r="K40" i="11" s="1"/>
  <c r="O39" i="11"/>
  <c r="L39" i="11"/>
  <c r="J39" i="11"/>
  <c r="K39" i="11" s="1"/>
  <c r="O38" i="11"/>
  <c r="L38" i="11"/>
  <c r="K38" i="11"/>
  <c r="L37" i="11"/>
  <c r="J37" i="11"/>
  <c r="K37" i="11" s="1"/>
  <c r="O36" i="11"/>
  <c r="L36" i="11"/>
  <c r="K36" i="11"/>
  <c r="L35" i="11"/>
  <c r="J35" i="11"/>
  <c r="K35" i="11" s="1"/>
  <c r="L34" i="11"/>
  <c r="J34" i="11"/>
  <c r="K34" i="11" s="1"/>
  <c r="L33" i="11"/>
  <c r="J33" i="11"/>
  <c r="K33" i="11" s="1"/>
  <c r="L32" i="11"/>
  <c r="J32" i="11"/>
  <c r="K32" i="11" s="1"/>
  <c r="L31" i="11"/>
  <c r="J31" i="11"/>
  <c r="K31" i="11" s="1"/>
  <c r="L30" i="11"/>
  <c r="J30" i="11"/>
  <c r="K30" i="11" s="1"/>
  <c r="O29" i="11"/>
  <c r="L29" i="11"/>
  <c r="J29" i="11"/>
  <c r="K29" i="11" s="1"/>
  <c r="L28" i="11"/>
  <c r="J28" i="11"/>
  <c r="K28" i="11" s="1"/>
  <c r="L27" i="11"/>
  <c r="J27" i="11"/>
  <c r="K27" i="11" s="1"/>
  <c r="L26" i="11"/>
  <c r="J26" i="11"/>
  <c r="K26" i="11" s="1"/>
  <c r="L25" i="11"/>
  <c r="J25" i="11"/>
  <c r="K25" i="11" s="1"/>
  <c r="L24" i="11"/>
  <c r="J24" i="11"/>
  <c r="K24" i="11" s="1"/>
  <c r="L23" i="11"/>
  <c r="J23" i="11"/>
  <c r="K23" i="11" s="1"/>
  <c r="L22" i="11"/>
  <c r="J22" i="11"/>
  <c r="K22" i="11" s="1"/>
  <c r="L21" i="11"/>
  <c r="K21" i="11"/>
  <c r="J21" i="11"/>
  <c r="L20" i="11"/>
  <c r="J20" i="11"/>
  <c r="K20" i="11" s="1"/>
  <c r="L19" i="11"/>
  <c r="J19" i="11"/>
  <c r="K19" i="11" s="1"/>
  <c r="O18" i="11"/>
  <c r="L18" i="11"/>
  <c r="K18" i="11"/>
  <c r="O17" i="11"/>
  <c r="L17" i="11"/>
  <c r="J17" i="11"/>
  <c r="K17" i="11" s="1"/>
  <c r="O16" i="11"/>
  <c r="L16" i="11"/>
  <c r="J16" i="11"/>
  <c r="K16" i="11" s="1"/>
  <c r="L15" i="11"/>
  <c r="J15" i="11"/>
  <c r="K15" i="11" s="1"/>
  <c r="O14" i="11"/>
  <c r="L14" i="11"/>
  <c r="J14" i="11"/>
  <c r="K14" i="11" s="1"/>
  <c r="L13" i="11"/>
  <c r="J13" i="11"/>
  <c r="K13" i="11" s="1"/>
  <c r="O12" i="11"/>
  <c r="L12" i="11"/>
  <c r="J12" i="11"/>
  <c r="K12" i="11" s="1"/>
  <c r="L11" i="11"/>
  <c r="J11" i="11"/>
  <c r="K11" i="11" s="1"/>
  <c r="O10" i="11"/>
  <c r="L10" i="11"/>
  <c r="J10" i="11"/>
  <c r="K10" i="11" s="1"/>
  <c r="O9" i="11"/>
  <c r="L9" i="11"/>
  <c r="J9" i="11"/>
  <c r="K9" i="11" s="1"/>
  <c r="O8" i="11"/>
  <c r="L8" i="11"/>
  <c r="K8" i="11"/>
  <c r="L7" i="11"/>
  <c r="K7" i="11"/>
  <c r="J7" i="11"/>
  <c r="O6" i="11"/>
  <c r="L6" i="11"/>
  <c r="J6" i="11"/>
  <c r="K6" i="11" s="1"/>
  <c r="O5" i="11"/>
  <c r="L5" i="11"/>
  <c r="J5" i="11"/>
  <c r="K5" i="11" s="1"/>
  <c r="O4" i="11"/>
  <c r="L4" i="11"/>
  <c r="J4" i="11"/>
  <c r="K4" i="11" s="1"/>
  <c r="L3" i="11"/>
  <c r="J3" i="1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M4" i="10"/>
  <c r="M5" i="10"/>
  <c r="M6" i="10"/>
  <c r="M7" i="10"/>
  <c r="M8" i="10"/>
  <c r="M9" i="10"/>
  <c r="M10" i="10"/>
  <c r="M11" i="10"/>
  <c r="M12" i="10"/>
  <c r="M13" i="10"/>
  <c r="M14" i="10"/>
  <c r="M15" i="10"/>
  <c r="O15" i="10" s="1"/>
  <c r="M16" i="10"/>
  <c r="M17" i="10"/>
  <c r="M18" i="10"/>
  <c r="M19" i="10"/>
  <c r="M20" i="10"/>
  <c r="M21" i="10"/>
  <c r="O21" i="10" s="1"/>
  <c r="M22" i="10"/>
  <c r="M23" i="10"/>
  <c r="M24" i="10"/>
  <c r="M25" i="10"/>
  <c r="M26" i="10"/>
  <c r="M27" i="10"/>
  <c r="O27" i="10" s="1"/>
  <c r="M28" i="10"/>
  <c r="M29" i="10"/>
  <c r="M30" i="10"/>
  <c r="M31" i="10"/>
  <c r="M32" i="10"/>
  <c r="M33" i="10"/>
  <c r="M34" i="10"/>
  <c r="M35" i="10"/>
  <c r="O35" i="10" s="1"/>
  <c r="M36" i="10"/>
  <c r="M37" i="10"/>
  <c r="M38" i="10"/>
  <c r="M39" i="10"/>
  <c r="M40" i="10"/>
  <c r="M41" i="10"/>
  <c r="M42" i="10"/>
  <c r="M43" i="10"/>
  <c r="M44" i="10"/>
  <c r="M45" i="10"/>
  <c r="M46" i="10"/>
  <c r="M47" i="10"/>
  <c r="O47" i="10" s="1"/>
  <c r="M48" i="10"/>
  <c r="M49" i="10"/>
  <c r="M50" i="10"/>
  <c r="M51" i="10"/>
  <c r="M52" i="10"/>
  <c r="M53" i="10"/>
  <c r="O53" i="10" s="1"/>
  <c r="M54" i="10"/>
  <c r="M55" i="10"/>
  <c r="O55" i="10" s="1"/>
  <c r="M56" i="10"/>
  <c r="M57" i="10"/>
  <c r="M58" i="10"/>
  <c r="M59" i="10"/>
  <c r="M60" i="10"/>
  <c r="M61" i="10"/>
  <c r="M62" i="10"/>
  <c r="N3" i="10"/>
  <c r="M3" i="10"/>
  <c r="L63" i="10"/>
  <c r="L62" i="10"/>
  <c r="J62" i="10"/>
  <c r="K62" i="10" s="1"/>
  <c r="O61" i="10"/>
  <c r="L61" i="10"/>
  <c r="J61" i="10"/>
  <c r="K61" i="10" s="1"/>
  <c r="L60" i="10"/>
  <c r="J60" i="10"/>
  <c r="K60" i="10" s="1"/>
  <c r="L59" i="10"/>
  <c r="J59" i="10"/>
  <c r="K59" i="10" s="1"/>
  <c r="O58" i="10"/>
  <c r="L58" i="10"/>
  <c r="J58" i="10"/>
  <c r="K58" i="10" s="1"/>
  <c r="L57" i="10"/>
  <c r="J57" i="10"/>
  <c r="K57" i="10" s="1"/>
  <c r="L56" i="10"/>
  <c r="J56" i="10"/>
  <c r="K56" i="10" s="1"/>
  <c r="L55" i="10"/>
  <c r="J55" i="10"/>
  <c r="K55" i="10" s="1"/>
  <c r="L54" i="10"/>
  <c r="J54" i="10"/>
  <c r="K54" i="10" s="1"/>
  <c r="L53" i="10"/>
  <c r="J53" i="10"/>
  <c r="K53" i="10" s="1"/>
  <c r="O52" i="10"/>
  <c r="L52" i="10"/>
  <c r="K52" i="10"/>
  <c r="O51" i="10"/>
  <c r="L51" i="10"/>
  <c r="J51" i="10"/>
  <c r="K51" i="10" s="1"/>
  <c r="O50" i="10"/>
  <c r="L50" i="10"/>
  <c r="J50" i="10"/>
  <c r="K50" i="10" s="1"/>
  <c r="L49" i="10"/>
  <c r="J49" i="10"/>
  <c r="K49" i="10" s="1"/>
  <c r="O48" i="10"/>
  <c r="L48" i="10"/>
  <c r="J48" i="10"/>
  <c r="K48" i="10" s="1"/>
  <c r="L47" i="10"/>
  <c r="J47" i="10"/>
  <c r="K47" i="10" s="1"/>
  <c r="L46" i="10"/>
  <c r="J46" i="10"/>
  <c r="K46" i="10" s="1"/>
  <c r="O45" i="10"/>
  <c r="L45" i="10"/>
  <c r="J45" i="10"/>
  <c r="K45" i="10" s="1"/>
  <c r="L44" i="10"/>
  <c r="J44" i="10"/>
  <c r="K44" i="10" s="1"/>
  <c r="L43" i="10"/>
  <c r="J43" i="10"/>
  <c r="K43" i="10" s="1"/>
  <c r="O42" i="10"/>
  <c r="L42" i="10"/>
  <c r="J42" i="10"/>
  <c r="K42" i="10" s="1"/>
  <c r="L41" i="10"/>
  <c r="J41" i="10"/>
  <c r="K41" i="10" s="1"/>
  <c r="L40" i="10"/>
  <c r="J40" i="10"/>
  <c r="K40" i="10" s="1"/>
  <c r="O39" i="10"/>
  <c r="L39" i="10"/>
  <c r="J39" i="10"/>
  <c r="K39" i="10" s="1"/>
  <c r="O38" i="10"/>
  <c r="L38" i="10"/>
  <c r="K38" i="10"/>
  <c r="L37" i="10"/>
  <c r="J37" i="10"/>
  <c r="K37" i="10" s="1"/>
  <c r="O36" i="10"/>
  <c r="L36" i="10"/>
  <c r="K36" i="10"/>
  <c r="L35" i="10"/>
  <c r="J35" i="10"/>
  <c r="K35" i="10" s="1"/>
  <c r="L34" i="10"/>
  <c r="J34" i="10"/>
  <c r="K34" i="10" s="1"/>
  <c r="O33" i="10"/>
  <c r="L33" i="10"/>
  <c r="J33" i="10"/>
  <c r="K33" i="10" s="1"/>
  <c r="L32" i="10"/>
  <c r="J32" i="10"/>
  <c r="K32" i="10" s="1"/>
  <c r="L31" i="10"/>
  <c r="J31" i="10"/>
  <c r="K31" i="10" s="1"/>
  <c r="L30" i="10"/>
  <c r="J30" i="10"/>
  <c r="K30" i="10" s="1"/>
  <c r="L29" i="10"/>
  <c r="J29" i="10"/>
  <c r="K29" i="10" s="1"/>
  <c r="L28" i="10"/>
  <c r="J28" i="10"/>
  <c r="K28" i="10" s="1"/>
  <c r="L27" i="10"/>
  <c r="J27" i="10"/>
  <c r="K27" i="10" s="1"/>
  <c r="L26" i="10"/>
  <c r="J26" i="10"/>
  <c r="K26" i="10" s="1"/>
  <c r="L25" i="10"/>
  <c r="J25" i="10"/>
  <c r="K25" i="10" s="1"/>
  <c r="L24" i="10"/>
  <c r="J24" i="10"/>
  <c r="K24" i="10" s="1"/>
  <c r="L23" i="10"/>
  <c r="J23" i="10"/>
  <c r="K23" i="10" s="1"/>
  <c r="L22" i="10"/>
  <c r="J22" i="10"/>
  <c r="K22" i="10" s="1"/>
  <c r="L21" i="10"/>
  <c r="J21" i="10"/>
  <c r="K21" i="10" s="1"/>
  <c r="L20" i="10"/>
  <c r="J20" i="10"/>
  <c r="K20" i="10" s="1"/>
  <c r="O19" i="10"/>
  <c r="L19" i="10"/>
  <c r="J19" i="10"/>
  <c r="K19" i="10" s="1"/>
  <c r="O18" i="10"/>
  <c r="L18" i="10"/>
  <c r="K18" i="10"/>
  <c r="L17" i="10"/>
  <c r="J17" i="10"/>
  <c r="K17" i="10" s="1"/>
  <c r="L16" i="10"/>
  <c r="J16" i="10"/>
  <c r="K16" i="10" s="1"/>
  <c r="L15" i="10"/>
  <c r="J15" i="10"/>
  <c r="K15" i="10" s="1"/>
  <c r="O14" i="10"/>
  <c r="L14" i="10"/>
  <c r="J14" i="10"/>
  <c r="K14" i="10" s="1"/>
  <c r="L13" i="10"/>
  <c r="J13" i="10"/>
  <c r="K13" i="10" s="1"/>
  <c r="O12" i="10"/>
  <c r="L12" i="10"/>
  <c r="J12" i="10"/>
  <c r="K12" i="10" s="1"/>
  <c r="L11" i="10"/>
  <c r="J11" i="10"/>
  <c r="K11" i="10" s="1"/>
  <c r="O10" i="10"/>
  <c r="L10" i="10"/>
  <c r="J10" i="10"/>
  <c r="K10" i="10" s="1"/>
  <c r="L9" i="10"/>
  <c r="J9" i="10"/>
  <c r="K9" i="10" s="1"/>
  <c r="O8" i="10"/>
  <c r="L8" i="10"/>
  <c r="K8" i="10"/>
  <c r="O7" i="10"/>
  <c r="L7" i="10"/>
  <c r="J7" i="10"/>
  <c r="K7" i="10" s="1"/>
  <c r="L6" i="10"/>
  <c r="J6" i="10"/>
  <c r="K6" i="10" s="1"/>
  <c r="L5" i="10"/>
  <c r="J5" i="10"/>
  <c r="K5" i="10" s="1"/>
  <c r="O4" i="10"/>
  <c r="L4" i="10"/>
  <c r="J4" i="10"/>
  <c r="K4" i="10" s="1"/>
  <c r="L3" i="10"/>
  <c r="J3" i="10"/>
  <c r="N62" i="9"/>
  <c r="N60" i="9"/>
  <c r="N59" i="9"/>
  <c r="N57" i="9"/>
  <c r="N56" i="9"/>
  <c r="N54" i="9"/>
  <c r="N53" i="9"/>
  <c r="N45" i="9"/>
  <c r="N44" i="9"/>
  <c r="N40" i="9"/>
  <c r="N37" i="9"/>
  <c r="N35" i="9"/>
  <c r="N34" i="9"/>
  <c r="N32" i="9"/>
  <c r="N31" i="9"/>
  <c r="N30" i="9"/>
  <c r="N28" i="9"/>
  <c r="N27" i="9"/>
  <c r="N26" i="9"/>
  <c r="N24" i="9"/>
  <c r="N23" i="9"/>
  <c r="N22" i="9"/>
  <c r="N20" i="9"/>
  <c r="N17" i="9"/>
  <c r="N15" i="9"/>
  <c r="N14" i="9"/>
  <c r="N13" i="9"/>
  <c r="N11" i="9"/>
  <c r="N8" i="9"/>
  <c r="N7" i="9"/>
  <c r="N5" i="9"/>
  <c r="N3" i="9"/>
  <c r="M62" i="9"/>
  <c r="M60" i="9"/>
  <c r="M59" i="9"/>
  <c r="M57" i="9"/>
  <c r="M56" i="9"/>
  <c r="M54" i="9"/>
  <c r="M53" i="9"/>
  <c r="M45" i="9"/>
  <c r="M44" i="9"/>
  <c r="M40" i="9"/>
  <c r="M37" i="9"/>
  <c r="M35" i="9"/>
  <c r="M34" i="9"/>
  <c r="M32" i="9"/>
  <c r="M31" i="9"/>
  <c r="M30" i="9"/>
  <c r="M28" i="9"/>
  <c r="M27" i="9"/>
  <c r="M26" i="9"/>
  <c r="M24" i="9"/>
  <c r="M23" i="9"/>
  <c r="M22" i="9"/>
  <c r="M20" i="9"/>
  <c r="M17" i="9"/>
  <c r="M15" i="9"/>
  <c r="M14" i="9"/>
  <c r="M13" i="9"/>
  <c r="M11" i="9"/>
  <c r="M8" i="9"/>
  <c r="M7" i="9"/>
  <c r="M5" i="9"/>
  <c r="M3" i="9"/>
  <c r="L63" i="9"/>
  <c r="L62" i="9"/>
  <c r="J62" i="9"/>
  <c r="K62" i="9" s="1"/>
  <c r="O61" i="9"/>
  <c r="N61" i="9"/>
  <c r="L61" i="9"/>
  <c r="J61" i="9"/>
  <c r="K61" i="9" s="1"/>
  <c r="L60" i="9"/>
  <c r="J60" i="9"/>
  <c r="K60" i="9" s="1"/>
  <c r="L59" i="9"/>
  <c r="J59" i="9"/>
  <c r="K59" i="9" s="1"/>
  <c r="O58" i="9"/>
  <c r="N58" i="9"/>
  <c r="L58" i="9"/>
  <c r="J58" i="9"/>
  <c r="K58" i="9" s="1"/>
  <c r="L57" i="9"/>
  <c r="J57" i="9"/>
  <c r="K57" i="9" s="1"/>
  <c r="L56" i="9"/>
  <c r="J56" i="9"/>
  <c r="K56" i="9" s="1"/>
  <c r="O55" i="9"/>
  <c r="N55" i="9"/>
  <c r="L55" i="9"/>
  <c r="J55" i="9"/>
  <c r="K55" i="9" s="1"/>
  <c r="L54" i="9"/>
  <c r="J54" i="9"/>
  <c r="K54" i="9" s="1"/>
  <c r="L53" i="9"/>
  <c r="J53" i="9"/>
  <c r="K53" i="9" s="1"/>
  <c r="O52" i="9"/>
  <c r="N52" i="9"/>
  <c r="L52" i="9"/>
  <c r="K52" i="9"/>
  <c r="O51" i="9"/>
  <c r="N51" i="9"/>
  <c r="L51" i="9"/>
  <c r="J51" i="9"/>
  <c r="K51" i="9" s="1"/>
  <c r="O50" i="9"/>
  <c r="N50" i="9"/>
  <c r="L50" i="9"/>
  <c r="J50" i="9"/>
  <c r="K50" i="9" s="1"/>
  <c r="O49" i="9"/>
  <c r="N49" i="9"/>
  <c r="L49" i="9"/>
  <c r="J49" i="9"/>
  <c r="K49" i="9" s="1"/>
  <c r="O48" i="9"/>
  <c r="N48" i="9"/>
  <c r="L48" i="9"/>
  <c r="J48" i="9"/>
  <c r="K48" i="9" s="1"/>
  <c r="O47" i="9"/>
  <c r="N47" i="9"/>
  <c r="L47" i="9"/>
  <c r="J47" i="9"/>
  <c r="K47" i="9" s="1"/>
  <c r="O46" i="9"/>
  <c r="N46" i="9"/>
  <c r="L46" i="9"/>
  <c r="J46" i="9"/>
  <c r="K46" i="9" s="1"/>
  <c r="L45" i="9"/>
  <c r="J45" i="9"/>
  <c r="K45" i="9" s="1"/>
  <c r="L44" i="9"/>
  <c r="J44" i="9"/>
  <c r="K44" i="9" s="1"/>
  <c r="O43" i="9"/>
  <c r="N43" i="9"/>
  <c r="L43" i="9"/>
  <c r="J43" i="9"/>
  <c r="K43" i="9" s="1"/>
  <c r="O42" i="9"/>
  <c r="N42" i="9"/>
  <c r="L42" i="9"/>
  <c r="J42" i="9"/>
  <c r="K42" i="9" s="1"/>
  <c r="O41" i="9"/>
  <c r="N41" i="9"/>
  <c r="L41" i="9"/>
  <c r="J41" i="9"/>
  <c r="K41" i="9" s="1"/>
  <c r="L40" i="9"/>
  <c r="J40" i="9"/>
  <c r="K40" i="9" s="1"/>
  <c r="O39" i="9"/>
  <c r="N39" i="9"/>
  <c r="L39" i="9"/>
  <c r="J39" i="9"/>
  <c r="K39" i="9" s="1"/>
  <c r="O38" i="9"/>
  <c r="N38" i="9"/>
  <c r="L38" i="9"/>
  <c r="K38" i="9"/>
  <c r="L37" i="9"/>
  <c r="J37" i="9"/>
  <c r="K37" i="9" s="1"/>
  <c r="O36" i="9"/>
  <c r="N36" i="9"/>
  <c r="L36" i="9"/>
  <c r="K36" i="9"/>
  <c r="L35" i="9"/>
  <c r="J35" i="9"/>
  <c r="K35" i="9" s="1"/>
  <c r="L34" i="9"/>
  <c r="J34" i="9"/>
  <c r="K34" i="9" s="1"/>
  <c r="O33" i="9"/>
  <c r="N33" i="9"/>
  <c r="L33" i="9"/>
  <c r="J33" i="9"/>
  <c r="K33" i="9" s="1"/>
  <c r="L32" i="9"/>
  <c r="J32" i="9"/>
  <c r="K32" i="9" s="1"/>
  <c r="L31" i="9"/>
  <c r="J31" i="9"/>
  <c r="K31" i="9" s="1"/>
  <c r="L30" i="9"/>
  <c r="J30" i="9"/>
  <c r="K30" i="9" s="1"/>
  <c r="O29" i="9"/>
  <c r="N29" i="9"/>
  <c r="L29" i="9"/>
  <c r="J29" i="9"/>
  <c r="K29" i="9" s="1"/>
  <c r="L28" i="9"/>
  <c r="J28" i="9"/>
  <c r="K28" i="9" s="1"/>
  <c r="L27" i="9"/>
  <c r="J27" i="9"/>
  <c r="K27" i="9" s="1"/>
  <c r="L26" i="9"/>
  <c r="J26" i="9"/>
  <c r="K26" i="9" s="1"/>
  <c r="O25" i="9"/>
  <c r="N25" i="9"/>
  <c r="L25" i="9"/>
  <c r="J25" i="9"/>
  <c r="K25" i="9" s="1"/>
  <c r="L24" i="9"/>
  <c r="J24" i="9"/>
  <c r="K24" i="9" s="1"/>
  <c r="L23" i="9"/>
  <c r="J23" i="9"/>
  <c r="K23" i="9" s="1"/>
  <c r="L22" i="9"/>
  <c r="J22" i="9"/>
  <c r="K22" i="9" s="1"/>
  <c r="O21" i="9"/>
  <c r="N21" i="9"/>
  <c r="L21" i="9"/>
  <c r="J21" i="9"/>
  <c r="K21" i="9" s="1"/>
  <c r="L20" i="9"/>
  <c r="J20" i="9"/>
  <c r="K20" i="9" s="1"/>
  <c r="O19" i="9"/>
  <c r="N19" i="9"/>
  <c r="L19" i="9"/>
  <c r="J19" i="9"/>
  <c r="K19" i="9" s="1"/>
  <c r="O18" i="9"/>
  <c r="N18" i="9"/>
  <c r="L18" i="9"/>
  <c r="K18" i="9"/>
  <c r="L17" i="9"/>
  <c r="J17" i="9"/>
  <c r="K17" i="9" s="1"/>
  <c r="O16" i="9"/>
  <c r="N16" i="9"/>
  <c r="L16" i="9"/>
  <c r="J16" i="9"/>
  <c r="K16" i="9" s="1"/>
  <c r="L15" i="9"/>
  <c r="J15" i="9"/>
  <c r="K15" i="9" s="1"/>
  <c r="L14" i="9"/>
  <c r="J14" i="9"/>
  <c r="K14" i="9" s="1"/>
  <c r="L13" i="9"/>
  <c r="J13" i="9"/>
  <c r="K13" i="9" s="1"/>
  <c r="O12" i="9"/>
  <c r="N12" i="9"/>
  <c r="L12" i="9"/>
  <c r="J12" i="9"/>
  <c r="K12" i="9" s="1"/>
  <c r="L11" i="9"/>
  <c r="J11" i="9"/>
  <c r="K11" i="9" s="1"/>
  <c r="O10" i="9"/>
  <c r="N10" i="9"/>
  <c r="L10" i="9"/>
  <c r="J10" i="9"/>
  <c r="K10" i="9" s="1"/>
  <c r="O9" i="9"/>
  <c r="N9" i="9"/>
  <c r="L9" i="9"/>
  <c r="K9" i="9"/>
  <c r="J9" i="9"/>
  <c r="L8" i="9"/>
  <c r="K8" i="9"/>
  <c r="L7" i="9"/>
  <c r="J7" i="9"/>
  <c r="K7" i="9" s="1"/>
  <c r="O6" i="9"/>
  <c r="N6" i="9"/>
  <c r="L6" i="9"/>
  <c r="J6" i="9"/>
  <c r="K6" i="9" s="1"/>
  <c r="L5" i="9"/>
  <c r="J5" i="9"/>
  <c r="K5" i="9" s="1"/>
  <c r="O4" i="9"/>
  <c r="N4" i="9"/>
  <c r="L4" i="9"/>
  <c r="J4" i="9"/>
  <c r="K4" i="9" s="1"/>
  <c r="L3" i="9"/>
  <c r="J3" i="9"/>
  <c r="K3" i="9" s="1"/>
  <c r="N62" i="8"/>
  <c r="N61" i="8"/>
  <c r="N60" i="8"/>
  <c r="N59" i="8"/>
  <c r="N57" i="8"/>
  <c r="N56" i="8"/>
  <c r="N54" i="8"/>
  <c r="N48" i="8"/>
  <c r="N40" i="8"/>
  <c r="N39" i="8"/>
  <c r="N37" i="8"/>
  <c r="N35" i="8"/>
  <c r="N34" i="8"/>
  <c r="N32" i="8"/>
  <c r="N31" i="8"/>
  <c r="N30" i="8"/>
  <c r="N28" i="8"/>
  <c r="N27" i="8"/>
  <c r="N26" i="8"/>
  <c r="N24" i="8"/>
  <c r="N23" i="8"/>
  <c r="N22" i="8"/>
  <c r="N20" i="8"/>
  <c r="N15" i="8"/>
  <c r="N14" i="8"/>
  <c r="N13" i="8"/>
  <c r="N10" i="8"/>
  <c r="N9" i="8"/>
  <c r="N5" i="8"/>
  <c r="N4" i="8"/>
  <c r="N3" i="8"/>
  <c r="M62" i="8"/>
  <c r="M61" i="8"/>
  <c r="M60" i="8"/>
  <c r="M59" i="8"/>
  <c r="M57" i="8"/>
  <c r="M56" i="8"/>
  <c r="M54" i="8"/>
  <c r="M48" i="8"/>
  <c r="M40" i="8"/>
  <c r="M39" i="8"/>
  <c r="M37" i="8"/>
  <c r="M35" i="8"/>
  <c r="M34" i="8"/>
  <c r="M32" i="8"/>
  <c r="M31" i="8"/>
  <c r="M30" i="8"/>
  <c r="M28" i="8"/>
  <c r="M27" i="8"/>
  <c r="M26" i="8"/>
  <c r="M24" i="8"/>
  <c r="M23" i="8"/>
  <c r="M22" i="8"/>
  <c r="M20" i="8"/>
  <c r="M15" i="8"/>
  <c r="M14" i="8"/>
  <c r="M13" i="8"/>
  <c r="M10" i="8"/>
  <c r="M9" i="8"/>
  <c r="M5" i="8"/>
  <c r="M4" i="8"/>
  <c r="M3" i="8"/>
  <c r="L63" i="8"/>
  <c r="L62" i="8"/>
  <c r="J62" i="8"/>
  <c r="K62" i="8" s="1"/>
  <c r="L61" i="8"/>
  <c r="J61" i="8"/>
  <c r="K61" i="8" s="1"/>
  <c r="L60" i="8"/>
  <c r="J60" i="8"/>
  <c r="K60" i="8" s="1"/>
  <c r="L59" i="8"/>
  <c r="J59" i="8"/>
  <c r="K59" i="8" s="1"/>
  <c r="O58" i="8"/>
  <c r="N58" i="8"/>
  <c r="L58" i="8"/>
  <c r="J58" i="8"/>
  <c r="K58" i="8" s="1"/>
  <c r="L57" i="8"/>
  <c r="J57" i="8"/>
  <c r="K57" i="8" s="1"/>
  <c r="L56" i="8"/>
  <c r="J56" i="8"/>
  <c r="K56" i="8" s="1"/>
  <c r="O55" i="8"/>
  <c r="N55" i="8"/>
  <c r="L55" i="8"/>
  <c r="J55" i="8"/>
  <c r="K55" i="8" s="1"/>
  <c r="L54" i="8"/>
  <c r="J54" i="8"/>
  <c r="K54" i="8" s="1"/>
  <c r="O53" i="8"/>
  <c r="N53" i="8"/>
  <c r="L53" i="8"/>
  <c r="J53" i="8"/>
  <c r="K53" i="8" s="1"/>
  <c r="O52" i="8"/>
  <c r="N52" i="8"/>
  <c r="L52" i="8"/>
  <c r="K52" i="8"/>
  <c r="O51" i="8"/>
  <c r="N51" i="8"/>
  <c r="L51" i="8"/>
  <c r="J51" i="8"/>
  <c r="K51" i="8" s="1"/>
  <c r="O50" i="8"/>
  <c r="N50" i="8"/>
  <c r="L50" i="8"/>
  <c r="J50" i="8"/>
  <c r="K50" i="8" s="1"/>
  <c r="O49" i="8"/>
  <c r="N49" i="8"/>
  <c r="L49" i="8"/>
  <c r="J49" i="8"/>
  <c r="K49" i="8" s="1"/>
  <c r="L48" i="8"/>
  <c r="J48" i="8"/>
  <c r="K48" i="8" s="1"/>
  <c r="O47" i="8"/>
  <c r="N47" i="8"/>
  <c r="L47" i="8"/>
  <c r="J47" i="8"/>
  <c r="K47" i="8" s="1"/>
  <c r="O46" i="8"/>
  <c r="N46" i="8"/>
  <c r="L46" i="8"/>
  <c r="J46" i="8"/>
  <c r="K46" i="8" s="1"/>
  <c r="O45" i="8"/>
  <c r="N45" i="8"/>
  <c r="L45" i="8"/>
  <c r="J45" i="8"/>
  <c r="K45" i="8" s="1"/>
  <c r="O44" i="8"/>
  <c r="N44" i="8"/>
  <c r="L44" i="8"/>
  <c r="J44" i="8"/>
  <c r="K44" i="8" s="1"/>
  <c r="O43" i="8"/>
  <c r="N43" i="8"/>
  <c r="L43" i="8"/>
  <c r="J43" i="8"/>
  <c r="K43" i="8" s="1"/>
  <c r="O42" i="8"/>
  <c r="N42" i="8"/>
  <c r="L42" i="8"/>
  <c r="J42" i="8"/>
  <c r="K42" i="8" s="1"/>
  <c r="O41" i="8"/>
  <c r="N41" i="8"/>
  <c r="L41" i="8"/>
  <c r="J41" i="8"/>
  <c r="K41" i="8" s="1"/>
  <c r="L40" i="8"/>
  <c r="K40" i="8"/>
  <c r="J40" i="8"/>
  <c r="L39" i="8"/>
  <c r="J39" i="8"/>
  <c r="K39" i="8" s="1"/>
  <c r="O38" i="8"/>
  <c r="N38" i="8"/>
  <c r="L38" i="8"/>
  <c r="K38" i="8"/>
  <c r="L37" i="8"/>
  <c r="J37" i="8"/>
  <c r="K37" i="8" s="1"/>
  <c r="O36" i="8"/>
  <c r="N36" i="8"/>
  <c r="L36" i="8"/>
  <c r="K36" i="8"/>
  <c r="L35" i="8"/>
  <c r="J35" i="8"/>
  <c r="K35" i="8" s="1"/>
  <c r="L34" i="8"/>
  <c r="J34" i="8"/>
  <c r="K34" i="8" s="1"/>
  <c r="O33" i="8"/>
  <c r="N33" i="8"/>
  <c r="L33" i="8"/>
  <c r="J33" i="8"/>
  <c r="K33" i="8" s="1"/>
  <c r="L32" i="8"/>
  <c r="J32" i="8"/>
  <c r="K32" i="8" s="1"/>
  <c r="L31" i="8"/>
  <c r="J31" i="8"/>
  <c r="K31" i="8" s="1"/>
  <c r="L30" i="8"/>
  <c r="J30" i="8"/>
  <c r="K30" i="8" s="1"/>
  <c r="O29" i="8"/>
  <c r="N29" i="8"/>
  <c r="L29" i="8"/>
  <c r="J29" i="8"/>
  <c r="K29" i="8" s="1"/>
  <c r="L28" i="8"/>
  <c r="J28" i="8"/>
  <c r="K28" i="8" s="1"/>
  <c r="L27" i="8"/>
  <c r="J27" i="8"/>
  <c r="K27" i="8" s="1"/>
  <c r="L26" i="8"/>
  <c r="J26" i="8"/>
  <c r="K26" i="8" s="1"/>
  <c r="O25" i="8"/>
  <c r="N25" i="8"/>
  <c r="L25" i="8"/>
  <c r="J25" i="8"/>
  <c r="K25" i="8" s="1"/>
  <c r="L24" i="8"/>
  <c r="J24" i="8"/>
  <c r="K24" i="8" s="1"/>
  <c r="L23" i="8"/>
  <c r="J23" i="8"/>
  <c r="K23" i="8" s="1"/>
  <c r="L22" i="8"/>
  <c r="J22" i="8"/>
  <c r="K22" i="8" s="1"/>
  <c r="O21" i="8"/>
  <c r="N21" i="8"/>
  <c r="L21" i="8"/>
  <c r="J21" i="8"/>
  <c r="K21" i="8" s="1"/>
  <c r="L20" i="8"/>
  <c r="J20" i="8"/>
  <c r="K20" i="8" s="1"/>
  <c r="O19" i="8"/>
  <c r="N19" i="8"/>
  <c r="L19" i="8"/>
  <c r="J19" i="8"/>
  <c r="K19" i="8" s="1"/>
  <c r="O18" i="8"/>
  <c r="N18" i="8"/>
  <c r="L18" i="8"/>
  <c r="K18" i="8"/>
  <c r="O17" i="8"/>
  <c r="N17" i="8"/>
  <c r="L17" i="8"/>
  <c r="J17" i="8"/>
  <c r="K17" i="8" s="1"/>
  <c r="O16" i="8"/>
  <c r="N16" i="8"/>
  <c r="L16" i="8"/>
  <c r="J16" i="8"/>
  <c r="K16" i="8" s="1"/>
  <c r="L15" i="8"/>
  <c r="J15" i="8"/>
  <c r="K15" i="8" s="1"/>
  <c r="L14" i="8"/>
  <c r="J14" i="8"/>
  <c r="K14" i="8" s="1"/>
  <c r="L13" i="8"/>
  <c r="J13" i="8"/>
  <c r="K13" i="8" s="1"/>
  <c r="O12" i="8"/>
  <c r="N12" i="8"/>
  <c r="L12" i="8"/>
  <c r="J12" i="8"/>
  <c r="K12" i="8" s="1"/>
  <c r="O11" i="8"/>
  <c r="N11" i="8"/>
  <c r="L11" i="8"/>
  <c r="J11" i="8"/>
  <c r="K11" i="8" s="1"/>
  <c r="L10" i="8"/>
  <c r="J10" i="8"/>
  <c r="K10" i="8" s="1"/>
  <c r="L9" i="8"/>
  <c r="J9" i="8"/>
  <c r="K9" i="8" s="1"/>
  <c r="O8" i="8"/>
  <c r="N8" i="8"/>
  <c r="L8" i="8"/>
  <c r="K8" i="8"/>
  <c r="O7" i="8"/>
  <c r="N7" i="8"/>
  <c r="L7" i="8"/>
  <c r="J7" i="8"/>
  <c r="K7" i="8" s="1"/>
  <c r="O6" i="8"/>
  <c r="N6" i="8"/>
  <c r="L6" i="8"/>
  <c r="J6" i="8"/>
  <c r="K6" i="8" s="1"/>
  <c r="L5" i="8"/>
  <c r="J5" i="8"/>
  <c r="K5" i="8" s="1"/>
  <c r="L4" i="8"/>
  <c r="J4" i="8"/>
  <c r="K4" i="8" s="1"/>
  <c r="L3" i="8"/>
  <c r="J3" i="8"/>
  <c r="K3" i="8" s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3" i="7"/>
  <c r="M4" i="7"/>
  <c r="M5" i="7"/>
  <c r="M6" i="7"/>
  <c r="M7" i="7"/>
  <c r="O7" i="7" s="1"/>
  <c r="M8" i="7"/>
  <c r="M9" i="7"/>
  <c r="M10" i="7"/>
  <c r="M11" i="7"/>
  <c r="O11" i="7" s="1"/>
  <c r="M12" i="7"/>
  <c r="M13" i="7"/>
  <c r="M14" i="7"/>
  <c r="M15" i="7"/>
  <c r="O15" i="7" s="1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O43" i="7" s="1"/>
  <c r="M44" i="7"/>
  <c r="M45" i="7"/>
  <c r="M46" i="7"/>
  <c r="M47" i="7"/>
  <c r="O47" i="7" s="1"/>
  <c r="M48" i="7"/>
  <c r="M49" i="7"/>
  <c r="M50" i="7"/>
  <c r="M51" i="7"/>
  <c r="O51" i="7" s="1"/>
  <c r="M52" i="7"/>
  <c r="M53" i="7"/>
  <c r="M54" i="7"/>
  <c r="M55" i="7"/>
  <c r="O55" i="7" s="1"/>
  <c r="M56" i="7"/>
  <c r="M57" i="7"/>
  <c r="M58" i="7"/>
  <c r="M59" i="7"/>
  <c r="M60" i="7"/>
  <c r="M61" i="7"/>
  <c r="M62" i="7"/>
  <c r="M3" i="7"/>
  <c r="L63" i="7"/>
  <c r="O62" i="7"/>
  <c r="L62" i="7"/>
  <c r="J62" i="7"/>
  <c r="K62" i="7" s="1"/>
  <c r="L61" i="7"/>
  <c r="J61" i="7"/>
  <c r="K61" i="7" s="1"/>
  <c r="O60" i="7"/>
  <c r="L60" i="7"/>
  <c r="J60" i="7"/>
  <c r="K60" i="7" s="1"/>
  <c r="L59" i="7"/>
  <c r="J59" i="7"/>
  <c r="K59" i="7" s="1"/>
  <c r="O58" i="7"/>
  <c r="L58" i="7"/>
  <c r="J58" i="7"/>
  <c r="K58" i="7" s="1"/>
  <c r="L57" i="7"/>
  <c r="J57" i="7"/>
  <c r="K57" i="7" s="1"/>
  <c r="L56" i="7"/>
  <c r="J56" i="7"/>
  <c r="K56" i="7" s="1"/>
  <c r="L55" i="7"/>
  <c r="J55" i="7"/>
  <c r="K55" i="7" s="1"/>
  <c r="L54" i="7"/>
  <c r="K54" i="7"/>
  <c r="J54" i="7"/>
  <c r="O53" i="7"/>
  <c r="L53" i="7"/>
  <c r="J53" i="7"/>
  <c r="K53" i="7" s="1"/>
  <c r="O52" i="7"/>
  <c r="L52" i="7"/>
  <c r="K52" i="7"/>
  <c r="L51" i="7"/>
  <c r="J51" i="7"/>
  <c r="K51" i="7" s="1"/>
  <c r="O50" i="7"/>
  <c r="L50" i="7"/>
  <c r="J50" i="7"/>
  <c r="K50" i="7" s="1"/>
  <c r="O49" i="7"/>
  <c r="L49" i="7"/>
  <c r="J49" i="7"/>
  <c r="K49" i="7" s="1"/>
  <c r="L48" i="7"/>
  <c r="J48" i="7"/>
  <c r="K48" i="7" s="1"/>
  <c r="L47" i="7"/>
  <c r="J47" i="7"/>
  <c r="K47" i="7" s="1"/>
  <c r="O46" i="7"/>
  <c r="L46" i="7"/>
  <c r="J46" i="7"/>
  <c r="K46" i="7" s="1"/>
  <c r="O45" i="7"/>
  <c r="L45" i="7"/>
  <c r="J45" i="7"/>
  <c r="K45" i="7" s="1"/>
  <c r="O44" i="7"/>
  <c r="L44" i="7"/>
  <c r="J44" i="7"/>
  <c r="K44" i="7" s="1"/>
  <c r="L43" i="7"/>
  <c r="J43" i="7"/>
  <c r="K43" i="7" s="1"/>
  <c r="L42" i="7"/>
  <c r="J42" i="7"/>
  <c r="K42" i="7" s="1"/>
  <c r="O41" i="7"/>
  <c r="L41" i="7"/>
  <c r="J41" i="7"/>
  <c r="K41" i="7" s="1"/>
  <c r="L40" i="7"/>
  <c r="J40" i="7"/>
  <c r="K40" i="7" s="1"/>
  <c r="L39" i="7"/>
  <c r="J39" i="7"/>
  <c r="K39" i="7" s="1"/>
  <c r="O38" i="7"/>
  <c r="L38" i="7"/>
  <c r="K38" i="7"/>
  <c r="L37" i="7"/>
  <c r="J37" i="7"/>
  <c r="K37" i="7" s="1"/>
  <c r="O36" i="7"/>
  <c r="L36" i="7"/>
  <c r="K36" i="7"/>
  <c r="L35" i="7"/>
  <c r="J35" i="7"/>
  <c r="K35" i="7" s="1"/>
  <c r="L34" i="7"/>
  <c r="J34" i="7"/>
  <c r="K34" i="7" s="1"/>
  <c r="O33" i="7"/>
  <c r="L33" i="7"/>
  <c r="J33" i="7"/>
  <c r="K33" i="7" s="1"/>
  <c r="L32" i="7"/>
  <c r="J32" i="7"/>
  <c r="K32" i="7" s="1"/>
  <c r="L31" i="7"/>
  <c r="J31" i="7"/>
  <c r="K31" i="7" s="1"/>
  <c r="L30" i="7"/>
  <c r="J30" i="7"/>
  <c r="K30" i="7" s="1"/>
  <c r="O29" i="7"/>
  <c r="L29" i="7"/>
  <c r="J29" i="7"/>
  <c r="K29" i="7" s="1"/>
  <c r="L28" i="7"/>
  <c r="J28" i="7"/>
  <c r="K28" i="7" s="1"/>
  <c r="L27" i="7"/>
  <c r="J27" i="7"/>
  <c r="K27" i="7" s="1"/>
  <c r="L26" i="7"/>
  <c r="J26" i="7"/>
  <c r="K26" i="7" s="1"/>
  <c r="O25" i="7"/>
  <c r="L25" i="7"/>
  <c r="J25" i="7"/>
  <c r="K25" i="7" s="1"/>
  <c r="L24" i="7"/>
  <c r="J24" i="7"/>
  <c r="K24" i="7" s="1"/>
  <c r="L23" i="7"/>
  <c r="J23" i="7"/>
  <c r="K23" i="7" s="1"/>
  <c r="O22" i="7"/>
  <c r="L22" i="7"/>
  <c r="J22" i="7"/>
  <c r="K22" i="7" s="1"/>
  <c r="O21" i="7"/>
  <c r="L21" i="7"/>
  <c r="J21" i="7"/>
  <c r="K21" i="7" s="1"/>
  <c r="L20" i="7"/>
  <c r="J20" i="7"/>
  <c r="K20" i="7" s="1"/>
  <c r="L19" i="7"/>
  <c r="J19" i="7"/>
  <c r="K19" i="7" s="1"/>
  <c r="O18" i="7"/>
  <c r="L18" i="7"/>
  <c r="K18" i="7"/>
  <c r="O17" i="7"/>
  <c r="L17" i="7"/>
  <c r="J17" i="7"/>
  <c r="K17" i="7" s="1"/>
  <c r="O16" i="7"/>
  <c r="L16" i="7"/>
  <c r="J16" i="7"/>
  <c r="K16" i="7" s="1"/>
  <c r="L15" i="7"/>
  <c r="J15" i="7"/>
  <c r="K15" i="7" s="1"/>
  <c r="L14" i="7"/>
  <c r="J14" i="7"/>
  <c r="K14" i="7" s="1"/>
  <c r="L13" i="7"/>
  <c r="J13" i="7"/>
  <c r="K13" i="7" s="1"/>
  <c r="L12" i="7"/>
  <c r="J12" i="7"/>
  <c r="K12" i="7" s="1"/>
  <c r="L11" i="7"/>
  <c r="J11" i="7"/>
  <c r="K11" i="7" s="1"/>
  <c r="L10" i="7"/>
  <c r="J10" i="7"/>
  <c r="K10" i="7" s="1"/>
  <c r="L9" i="7"/>
  <c r="J9" i="7"/>
  <c r="K9" i="7" s="1"/>
  <c r="O8" i="7"/>
  <c r="L8" i="7"/>
  <c r="K8" i="7"/>
  <c r="L7" i="7"/>
  <c r="J7" i="7"/>
  <c r="K7" i="7" s="1"/>
  <c r="O6" i="7"/>
  <c r="L6" i="7"/>
  <c r="J6" i="7"/>
  <c r="K6" i="7" s="1"/>
  <c r="L5" i="7"/>
  <c r="J5" i="7"/>
  <c r="K5" i="7" s="1"/>
  <c r="L4" i="7"/>
  <c r="J4" i="7"/>
  <c r="K4" i="7" s="1"/>
  <c r="L3" i="7"/>
  <c r="J3" i="7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3" i="6"/>
  <c r="M7" i="6"/>
  <c r="M8" i="6"/>
  <c r="O8" i="6" s="1"/>
  <c r="M9" i="6"/>
  <c r="M10" i="6"/>
  <c r="M11" i="6"/>
  <c r="M12" i="6"/>
  <c r="M13" i="6"/>
  <c r="M14" i="6"/>
  <c r="M15" i="6"/>
  <c r="M16" i="6"/>
  <c r="M17" i="6"/>
  <c r="M18" i="6"/>
  <c r="O18" i="6" s="1"/>
  <c r="M19" i="6"/>
  <c r="M20" i="6"/>
  <c r="O20" i="6" s="1"/>
  <c r="M21" i="6"/>
  <c r="M22" i="6"/>
  <c r="O22" i="6" s="1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O35" i="6" s="1"/>
  <c r="M36" i="6"/>
  <c r="M37" i="6"/>
  <c r="M38" i="6"/>
  <c r="M39" i="6"/>
  <c r="M40" i="6"/>
  <c r="M41" i="6"/>
  <c r="M42" i="6"/>
  <c r="M43" i="6"/>
  <c r="O43" i="6" s="1"/>
  <c r="M44" i="6"/>
  <c r="O44" i="6" s="1"/>
  <c r="M45" i="6"/>
  <c r="M46" i="6"/>
  <c r="O46" i="6" s="1"/>
  <c r="M47" i="6"/>
  <c r="M48" i="6"/>
  <c r="M49" i="6"/>
  <c r="M50" i="6"/>
  <c r="O50" i="6" s="1"/>
  <c r="M51" i="6"/>
  <c r="O51" i="6" s="1"/>
  <c r="M52" i="6"/>
  <c r="M53" i="6"/>
  <c r="M54" i="6"/>
  <c r="M55" i="6"/>
  <c r="M56" i="6"/>
  <c r="M57" i="6"/>
  <c r="M58" i="6"/>
  <c r="M59" i="6"/>
  <c r="M60" i="6"/>
  <c r="O60" i="6" s="1"/>
  <c r="M61" i="6"/>
  <c r="M62" i="6"/>
  <c r="M4" i="6"/>
  <c r="M5" i="6"/>
  <c r="M6" i="6"/>
  <c r="M3" i="6"/>
  <c r="L63" i="6"/>
  <c r="L62" i="6"/>
  <c r="J62" i="6"/>
  <c r="K62" i="6" s="1"/>
  <c r="L61" i="6"/>
  <c r="J61" i="6"/>
  <c r="K61" i="6" s="1"/>
  <c r="L60" i="6"/>
  <c r="J60" i="6"/>
  <c r="K60" i="6" s="1"/>
  <c r="P59" i="6"/>
  <c r="L59" i="6"/>
  <c r="J59" i="6"/>
  <c r="K59" i="6" s="1"/>
  <c r="O58" i="6"/>
  <c r="L58" i="6"/>
  <c r="J58" i="6"/>
  <c r="K58" i="6" s="1"/>
  <c r="L57" i="6"/>
  <c r="J57" i="6"/>
  <c r="K57" i="6" s="1"/>
  <c r="L56" i="6"/>
  <c r="J56" i="6"/>
  <c r="K56" i="6" s="1"/>
  <c r="O55" i="6"/>
  <c r="L55" i="6"/>
  <c r="J55" i="6"/>
  <c r="K55" i="6" s="1"/>
  <c r="L54" i="6"/>
  <c r="J54" i="6"/>
  <c r="K54" i="6" s="1"/>
  <c r="O53" i="6"/>
  <c r="L53" i="6"/>
  <c r="J53" i="6"/>
  <c r="K53" i="6" s="1"/>
  <c r="O52" i="6"/>
  <c r="L52" i="6"/>
  <c r="K52" i="6"/>
  <c r="P51" i="6"/>
  <c r="L51" i="6"/>
  <c r="J51" i="6"/>
  <c r="K51" i="6" s="1"/>
  <c r="L50" i="6"/>
  <c r="J50" i="6"/>
  <c r="K50" i="6" s="1"/>
  <c r="O49" i="6"/>
  <c r="L49" i="6"/>
  <c r="J49" i="6"/>
  <c r="K49" i="6" s="1"/>
  <c r="L48" i="6"/>
  <c r="J48" i="6"/>
  <c r="K48" i="6" s="1"/>
  <c r="P47" i="6"/>
  <c r="O47" i="6"/>
  <c r="L47" i="6"/>
  <c r="J47" i="6"/>
  <c r="K47" i="6" s="1"/>
  <c r="L46" i="6"/>
  <c r="J46" i="6"/>
  <c r="K46" i="6" s="1"/>
  <c r="O45" i="6"/>
  <c r="L45" i="6"/>
  <c r="J45" i="6"/>
  <c r="K45" i="6" s="1"/>
  <c r="L44" i="6"/>
  <c r="J44" i="6"/>
  <c r="K44" i="6" s="1"/>
  <c r="L43" i="6"/>
  <c r="J43" i="6"/>
  <c r="K43" i="6" s="1"/>
  <c r="L42" i="6"/>
  <c r="J42" i="6"/>
  <c r="K42" i="6" s="1"/>
  <c r="O41" i="6"/>
  <c r="L41" i="6"/>
  <c r="J41" i="6"/>
  <c r="K41" i="6" s="1"/>
  <c r="L40" i="6"/>
  <c r="J40" i="6"/>
  <c r="K40" i="6" s="1"/>
  <c r="L39" i="6"/>
  <c r="J39" i="6"/>
  <c r="K39" i="6" s="1"/>
  <c r="L38" i="6"/>
  <c r="K38" i="6"/>
  <c r="O37" i="6"/>
  <c r="L37" i="6"/>
  <c r="J37" i="6"/>
  <c r="K37" i="6" s="1"/>
  <c r="L36" i="6"/>
  <c r="K36" i="6"/>
  <c r="L35" i="6"/>
  <c r="J35" i="6"/>
  <c r="K35" i="6" s="1"/>
  <c r="L34" i="6"/>
  <c r="J34" i="6"/>
  <c r="K34" i="6" s="1"/>
  <c r="O33" i="6"/>
  <c r="L33" i="6"/>
  <c r="J33" i="6"/>
  <c r="K33" i="6" s="1"/>
  <c r="P32" i="6"/>
  <c r="L32" i="6"/>
  <c r="J32" i="6"/>
  <c r="K32" i="6" s="1"/>
  <c r="O31" i="6"/>
  <c r="L31" i="6"/>
  <c r="J31" i="6"/>
  <c r="K31" i="6" s="1"/>
  <c r="L30" i="6"/>
  <c r="J30" i="6"/>
  <c r="K30" i="6" s="1"/>
  <c r="O29" i="6"/>
  <c r="L29" i="6"/>
  <c r="J29" i="6"/>
  <c r="K29" i="6" s="1"/>
  <c r="L28" i="6"/>
  <c r="J28" i="6"/>
  <c r="K28" i="6" s="1"/>
  <c r="L27" i="6"/>
  <c r="J27" i="6"/>
  <c r="K27" i="6" s="1"/>
  <c r="L26" i="6"/>
  <c r="J26" i="6"/>
  <c r="K26" i="6" s="1"/>
  <c r="L25" i="6"/>
  <c r="J25" i="6"/>
  <c r="K25" i="6" s="1"/>
  <c r="L24" i="6"/>
  <c r="J24" i="6"/>
  <c r="K24" i="6" s="1"/>
  <c r="L23" i="6"/>
  <c r="J23" i="6"/>
  <c r="K23" i="6" s="1"/>
  <c r="L22" i="6"/>
  <c r="J22" i="6"/>
  <c r="K22" i="6" s="1"/>
  <c r="O21" i="6"/>
  <c r="L21" i="6"/>
  <c r="J21" i="6"/>
  <c r="K21" i="6" s="1"/>
  <c r="L20" i="6"/>
  <c r="J20" i="6"/>
  <c r="K20" i="6" s="1"/>
  <c r="P19" i="6"/>
  <c r="L19" i="6"/>
  <c r="J19" i="6"/>
  <c r="K19" i="6" s="1"/>
  <c r="P18" i="6"/>
  <c r="L18" i="6"/>
  <c r="K18" i="6"/>
  <c r="O17" i="6"/>
  <c r="L17" i="6"/>
  <c r="J17" i="6"/>
  <c r="K17" i="6" s="1"/>
  <c r="L16" i="6"/>
  <c r="J16" i="6"/>
  <c r="K16" i="6" s="1"/>
  <c r="O15" i="6"/>
  <c r="L15" i="6"/>
  <c r="J15" i="6"/>
  <c r="K15" i="6" s="1"/>
  <c r="L14" i="6"/>
  <c r="J14" i="6"/>
  <c r="K14" i="6" s="1"/>
  <c r="P14" i="6" s="1"/>
  <c r="L13" i="6"/>
  <c r="J13" i="6"/>
  <c r="K13" i="6" s="1"/>
  <c r="L12" i="6"/>
  <c r="J12" i="6"/>
  <c r="K12" i="6" s="1"/>
  <c r="L11" i="6"/>
  <c r="J11" i="6"/>
  <c r="K11" i="6" s="1"/>
  <c r="L10" i="6"/>
  <c r="J10" i="6"/>
  <c r="K10" i="6" s="1"/>
  <c r="L9" i="6"/>
  <c r="J9" i="6"/>
  <c r="K9" i="6" s="1"/>
  <c r="L8" i="6"/>
  <c r="K8" i="6"/>
  <c r="O7" i="6"/>
  <c r="L7" i="6"/>
  <c r="J7" i="6"/>
  <c r="K7" i="6" s="1"/>
  <c r="L6" i="6"/>
  <c r="J6" i="6"/>
  <c r="K6" i="6" s="1"/>
  <c r="L5" i="6"/>
  <c r="J5" i="6"/>
  <c r="K5" i="6" s="1"/>
  <c r="L4" i="6"/>
  <c r="J4" i="6"/>
  <c r="K4" i="6" s="1"/>
  <c r="L3" i="6"/>
  <c r="J3" i="6"/>
  <c r="N49" i="14" l="1"/>
  <c r="N55" i="14"/>
  <c r="N25" i="14"/>
  <c r="M63" i="14"/>
  <c r="N4" i="14"/>
  <c r="N17" i="14"/>
  <c r="N22" i="14"/>
  <c r="N34" i="14"/>
  <c r="K63" i="14"/>
  <c r="J63" i="14"/>
  <c r="N31" i="14"/>
  <c r="N43" i="14"/>
  <c r="N28" i="14"/>
  <c r="N52" i="14"/>
  <c r="N41" i="14"/>
  <c r="N26" i="13"/>
  <c r="N34" i="13"/>
  <c r="N49" i="13"/>
  <c r="N58" i="13"/>
  <c r="N54" i="13"/>
  <c r="N11" i="13"/>
  <c r="N28" i="13"/>
  <c r="N50" i="13"/>
  <c r="N46" i="13"/>
  <c r="N29" i="13"/>
  <c r="N55" i="13"/>
  <c r="K63" i="13"/>
  <c r="M63" i="13"/>
  <c r="N10" i="13"/>
  <c r="J63" i="13"/>
  <c r="N35" i="13"/>
  <c r="N32" i="13"/>
  <c r="J63" i="12"/>
  <c r="K3" i="12"/>
  <c r="K63" i="12"/>
  <c r="J63" i="11"/>
  <c r="K3" i="11"/>
  <c r="M63" i="11"/>
  <c r="J63" i="10"/>
  <c r="K3" i="10"/>
  <c r="M63" i="10"/>
  <c r="K63" i="9"/>
  <c r="M63" i="9"/>
  <c r="J63" i="9"/>
  <c r="K63" i="8"/>
  <c r="J63" i="8"/>
  <c r="M63" i="8"/>
  <c r="J63" i="7"/>
  <c r="M63" i="7"/>
  <c r="K3" i="7"/>
  <c r="J63" i="6"/>
  <c r="P28" i="6"/>
  <c r="P7" i="6"/>
  <c r="P10" i="6"/>
  <c r="P13" i="6"/>
  <c r="P23" i="6"/>
  <c r="P20" i="6"/>
  <c r="P27" i="6"/>
  <c r="P31" i="6"/>
  <c r="P5" i="6"/>
  <c r="P11" i="6"/>
  <c r="P6" i="6"/>
  <c r="P9" i="6"/>
  <c r="P12" i="6"/>
  <c r="P8" i="6"/>
  <c r="P17" i="6"/>
  <c r="P46" i="6"/>
  <c r="P53" i="6"/>
  <c r="P62" i="6"/>
  <c r="K3" i="6"/>
  <c r="P15" i="6"/>
  <c r="P22" i="6"/>
  <c r="P37" i="6"/>
  <c r="P40" i="6"/>
  <c r="P44" i="6"/>
  <c r="P55" i="6"/>
  <c r="P25" i="6"/>
  <c r="P42" i="6"/>
  <c r="P16" i="6"/>
  <c r="P24" i="6"/>
  <c r="P34" i="6"/>
  <c r="P54" i="6"/>
  <c r="P21" i="6"/>
  <c r="P4" i="6"/>
  <c r="M63" i="6"/>
  <c r="P26" i="6"/>
  <c r="P29" i="6"/>
  <c r="P43" i="6"/>
  <c r="P58" i="6"/>
  <c r="P30" i="6"/>
  <c r="P33" i="6"/>
  <c r="P35" i="6"/>
  <c r="P38" i="6"/>
  <c r="P45" i="6"/>
  <c r="P56" i="6"/>
  <c r="P60" i="6"/>
  <c r="P36" i="6"/>
  <c r="P48" i="6"/>
  <c r="P49" i="6"/>
  <c r="P52" i="6"/>
  <c r="P41" i="6"/>
  <c r="P50" i="6"/>
  <c r="P57" i="6"/>
  <c r="P61" i="6"/>
  <c r="P39" i="6"/>
  <c r="AP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3" i="3"/>
  <c r="O6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3" i="3"/>
  <c r="N63" i="14" l="1"/>
  <c r="N63" i="13"/>
  <c r="M63" i="12"/>
  <c r="N63" i="12"/>
  <c r="N63" i="11"/>
  <c r="K63" i="11"/>
  <c r="N63" i="10"/>
  <c r="K63" i="10"/>
  <c r="N63" i="9"/>
  <c r="N63" i="8"/>
  <c r="N63" i="7"/>
  <c r="K63" i="7"/>
  <c r="K63" i="6"/>
  <c r="N63" i="6"/>
  <c r="L63" i="3"/>
  <c r="AL62" i="3"/>
  <c r="AI62" i="3"/>
  <c r="AF62" i="3"/>
  <c r="AC62" i="3"/>
  <c r="Z62" i="3"/>
  <c r="W62" i="3"/>
  <c r="T62" i="3"/>
  <c r="Q62" i="3"/>
  <c r="L62" i="3"/>
  <c r="J62" i="3"/>
  <c r="K62" i="3" s="1"/>
  <c r="M62" i="3" s="1"/>
  <c r="AN62" i="3" s="1"/>
  <c r="AP62" i="3" s="1"/>
  <c r="AL61" i="3"/>
  <c r="AI61" i="3"/>
  <c r="AF61" i="3"/>
  <c r="AC61" i="3"/>
  <c r="Z61" i="3"/>
  <c r="W61" i="3"/>
  <c r="Q61" i="3"/>
  <c r="N61" i="3"/>
  <c r="L61" i="3"/>
  <c r="J61" i="3"/>
  <c r="K61" i="3" s="1"/>
  <c r="S61" i="3" s="1"/>
  <c r="AL60" i="3"/>
  <c r="AI60" i="3"/>
  <c r="AF60" i="3"/>
  <c r="AC60" i="3"/>
  <c r="Z60" i="3"/>
  <c r="W60" i="3"/>
  <c r="Q60" i="3"/>
  <c r="N60" i="3"/>
  <c r="L60" i="3"/>
  <c r="J60" i="3"/>
  <c r="K60" i="3" s="1"/>
  <c r="S60" i="3" s="1"/>
  <c r="AL59" i="3"/>
  <c r="AI59" i="3"/>
  <c r="AC59" i="3"/>
  <c r="Z59" i="3"/>
  <c r="W59" i="3"/>
  <c r="T59" i="3"/>
  <c r="P59" i="3"/>
  <c r="Q59" i="3" s="1"/>
  <c r="M59" i="3"/>
  <c r="N59" i="3" s="1"/>
  <c r="L59" i="3"/>
  <c r="J59" i="3"/>
  <c r="K59" i="3" s="1"/>
  <c r="AE59" i="3" s="1"/>
  <c r="AF59" i="3" s="1"/>
  <c r="AL58" i="3"/>
  <c r="AH58" i="3"/>
  <c r="AI58" i="3" s="1"/>
  <c r="AE58" i="3"/>
  <c r="AF58" i="3" s="1"/>
  <c r="Z58" i="3"/>
  <c r="W58" i="3"/>
  <c r="T58" i="3"/>
  <c r="Q58" i="3"/>
  <c r="N58" i="3"/>
  <c r="L58" i="3"/>
  <c r="J58" i="3"/>
  <c r="K58" i="3" s="1"/>
  <c r="AB58" i="3" s="1"/>
  <c r="AC58" i="3" s="1"/>
  <c r="AL57" i="3"/>
  <c r="AI57" i="3"/>
  <c r="AC57" i="3"/>
  <c r="Z57" i="3"/>
  <c r="W57" i="3"/>
  <c r="T57" i="3"/>
  <c r="Q57" i="3"/>
  <c r="N57" i="3"/>
  <c r="L57" i="3"/>
  <c r="J57" i="3"/>
  <c r="K57" i="3" s="1"/>
  <c r="AE57" i="3" s="1"/>
  <c r="AL56" i="3"/>
  <c r="AI56" i="3"/>
  <c r="AF56" i="3"/>
  <c r="AC56" i="3"/>
  <c r="Z56" i="3"/>
  <c r="W56" i="3"/>
  <c r="T56" i="3"/>
  <c r="Q56" i="3"/>
  <c r="L56" i="3"/>
  <c r="J56" i="3"/>
  <c r="K56" i="3" s="1"/>
  <c r="M56" i="3" s="1"/>
  <c r="AK55" i="3"/>
  <c r="AL55" i="3" s="1"/>
  <c r="AF55" i="3"/>
  <c r="AC55" i="3"/>
  <c r="Z55" i="3"/>
  <c r="W55" i="3"/>
  <c r="T55" i="3"/>
  <c r="Q55" i="3"/>
  <c r="N55" i="3"/>
  <c r="L55" i="3"/>
  <c r="J55" i="3"/>
  <c r="K55" i="3" s="1"/>
  <c r="AH55" i="3" s="1"/>
  <c r="AL54" i="3"/>
  <c r="AF54" i="3"/>
  <c r="AC54" i="3"/>
  <c r="Z54" i="3"/>
  <c r="W54" i="3"/>
  <c r="T54" i="3"/>
  <c r="Q54" i="3"/>
  <c r="N54" i="3"/>
  <c r="L54" i="3"/>
  <c r="J54" i="3"/>
  <c r="K54" i="3" s="1"/>
  <c r="AH54" i="3" s="1"/>
  <c r="AL53" i="3"/>
  <c r="AI53" i="3"/>
  <c r="AC53" i="3"/>
  <c r="Z53" i="3"/>
  <c r="W53" i="3"/>
  <c r="T53" i="3"/>
  <c r="Q53" i="3"/>
  <c r="N53" i="3"/>
  <c r="L53" i="3"/>
  <c r="J53" i="3"/>
  <c r="K53" i="3" s="1"/>
  <c r="AE53" i="3" s="1"/>
  <c r="AI52" i="3"/>
  <c r="AF52" i="3"/>
  <c r="AC52" i="3"/>
  <c r="Z52" i="3"/>
  <c r="W52" i="3"/>
  <c r="T52" i="3"/>
  <c r="Q52" i="3"/>
  <c r="N52" i="3"/>
  <c r="L52" i="3"/>
  <c r="K52" i="3"/>
  <c r="AK52" i="3" s="1"/>
  <c r="AN52" i="3" s="1"/>
  <c r="AP52" i="3" s="1"/>
  <c r="AL51" i="3"/>
  <c r="AI51" i="3"/>
  <c r="AC51" i="3"/>
  <c r="Z51" i="3"/>
  <c r="W51" i="3"/>
  <c r="T51" i="3"/>
  <c r="Q51" i="3"/>
  <c r="N51" i="3"/>
  <c r="L51" i="3"/>
  <c r="J51" i="3"/>
  <c r="K51" i="3" s="1"/>
  <c r="AE51" i="3" s="1"/>
  <c r="AL50" i="3"/>
  <c r="AF50" i="3"/>
  <c r="AC50" i="3"/>
  <c r="Z50" i="3"/>
  <c r="W50" i="3"/>
  <c r="T50" i="3"/>
  <c r="Q50" i="3"/>
  <c r="N50" i="3"/>
  <c r="L50" i="3"/>
  <c r="J50" i="3"/>
  <c r="K50" i="3" s="1"/>
  <c r="AH50" i="3" s="1"/>
  <c r="AN50" i="3" s="1"/>
  <c r="AP50" i="3" s="1"/>
  <c r="AK49" i="3"/>
  <c r="AL49" i="3" s="1"/>
  <c r="AI49" i="3"/>
  <c r="AH49" i="3"/>
  <c r="AE49" i="3"/>
  <c r="AF49" i="3" s="1"/>
  <c r="AB49" i="3"/>
  <c r="AC49" i="3" s="1"/>
  <c r="W49" i="3"/>
  <c r="T49" i="3"/>
  <c r="Q49" i="3"/>
  <c r="N49" i="3"/>
  <c r="L49" i="3"/>
  <c r="J49" i="3"/>
  <c r="K49" i="3" s="1"/>
  <c r="Y49" i="3" s="1"/>
  <c r="AL48" i="3"/>
  <c r="AI48" i="3"/>
  <c r="AF48" i="3"/>
  <c r="AC48" i="3"/>
  <c r="Z48" i="3"/>
  <c r="W48" i="3"/>
  <c r="Q48" i="3"/>
  <c r="N48" i="3"/>
  <c r="L48" i="3"/>
  <c r="J48" i="3"/>
  <c r="K48" i="3" s="1"/>
  <c r="S48" i="3" s="1"/>
  <c r="AL47" i="3"/>
  <c r="AI47" i="3"/>
  <c r="AB47" i="3"/>
  <c r="AC47" i="3" s="1"/>
  <c r="Z47" i="3"/>
  <c r="W47" i="3"/>
  <c r="T47" i="3"/>
  <c r="Q47" i="3"/>
  <c r="N47" i="3"/>
  <c r="L47" i="3"/>
  <c r="J47" i="3"/>
  <c r="K47" i="3" s="1"/>
  <c r="AE47" i="3" s="1"/>
  <c r="AF47" i="3" s="1"/>
  <c r="AL46" i="3"/>
  <c r="AF46" i="3"/>
  <c r="AC46" i="3"/>
  <c r="Z46" i="3"/>
  <c r="W46" i="3"/>
  <c r="T46" i="3"/>
  <c r="Q46" i="3"/>
  <c r="N46" i="3"/>
  <c r="L46" i="3"/>
  <c r="J46" i="3"/>
  <c r="K46" i="3" s="1"/>
  <c r="AH46" i="3" s="1"/>
  <c r="AI46" i="3" s="1"/>
  <c r="AL45" i="3"/>
  <c r="AI45" i="3"/>
  <c r="AF45" i="3"/>
  <c r="AC45" i="3"/>
  <c r="Z45" i="3"/>
  <c r="T45" i="3"/>
  <c r="Q45" i="3"/>
  <c r="N45" i="3"/>
  <c r="L45" i="3"/>
  <c r="J45" i="3"/>
  <c r="K45" i="3" s="1"/>
  <c r="V45" i="3" s="1"/>
  <c r="W45" i="3" s="1"/>
  <c r="AL44" i="3"/>
  <c r="AI44" i="3"/>
  <c r="AF44" i="3"/>
  <c r="AC44" i="3"/>
  <c r="V44" i="3"/>
  <c r="W44" i="3" s="1"/>
  <c r="T44" i="3"/>
  <c r="Q44" i="3"/>
  <c r="N44" i="3"/>
  <c r="L44" i="3"/>
  <c r="J44" i="3"/>
  <c r="K44" i="3" s="1"/>
  <c r="Y44" i="3" s="1"/>
  <c r="Z44" i="3" s="1"/>
  <c r="AI43" i="3"/>
  <c r="AF43" i="3"/>
  <c r="AC43" i="3"/>
  <c r="Z43" i="3"/>
  <c r="W43" i="3"/>
  <c r="T43" i="3"/>
  <c r="Q43" i="3"/>
  <c r="N43" i="3"/>
  <c r="L43" i="3"/>
  <c r="J43" i="3"/>
  <c r="K43" i="3" s="1"/>
  <c r="AK43" i="3" s="1"/>
  <c r="AL43" i="3" s="1"/>
  <c r="AL42" i="3"/>
  <c r="AH42" i="3"/>
  <c r="AI42" i="3" s="1"/>
  <c r="AF42" i="3"/>
  <c r="AC42" i="3"/>
  <c r="Z42" i="3"/>
  <c r="W42" i="3"/>
  <c r="T42" i="3"/>
  <c r="N42" i="3"/>
  <c r="L42" i="3"/>
  <c r="J42" i="3"/>
  <c r="K42" i="3" s="1"/>
  <c r="P42" i="3" s="1"/>
  <c r="Q42" i="3" s="1"/>
  <c r="AI41" i="3"/>
  <c r="AF41" i="3"/>
  <c r="AC41" i="3"/>
  <c r="Z41" i="3"/>
  <c r="W41" i="3"/>
  <c r="T41" i="3"/>
  <c r="Q41" i="3"/>
  <c r="N41" i="3"/>
  <c r="L41" i="3"/>
  <c r="K41" i="3"/>
  <c r="AK41" i="3" s="1"/>
  <c r="J41" i="3"/>
  <c r="AL40" i="3"/>
  <c r="AI40" i="3"/>
  <c r="AF40" i="3"/>
  <c r="AC40" i="3"/>
  <c r="W40" i="3"/>
  <c r="T40" i="3"/>
  <c r="Q40" i="3"/>
  <c r="N40" i="3"/>
  <c r="L40" i="3"/>
  <c r="J40" i="3"/>
  <c r="K40" i="3" s="1"/>
  <c r="Y40" i="3" s="1"/>
  <c r="AL39" i="3"/>
  <c r="AI39" i="3"/>
  <c r="AF39" i="3"/>
  <c r="AC39" i="3"/>
  <c r="Z39" i="3"/>
  <c r="W39" i="3"/>
  <c r="Q39" i="3"/>
  <c r="M39" i="3"/>
  <c r="L39" i="3"/>
  <c r="J39" i="3"/>
  <c r="K39" i="3" s="1"/>
  <c r="S39" i="3" s="1"/>
  <c r="T39" i="3" s="1"/>
  <c r="AL38" i="3"/>
  <c r="AI38" i="3"/>
  <c r="AF38" i="3"/>
  <c r="AC38" i="3"/>
  <c r="Z38" i="3"/>
  <c r="W38" i="3"/>
  <c r="T38" i="3"/>
  <c r="Q38" i="3"/>
  <c r="L38" i="3"/>
  <c r="K38" i="3"/>
  <c r="M38" i="3" s="1"/>
  <c r="AL37" i="3"/>
  <c r="AI37" i="3"/>
  <c r="AF37" i="3"/>
  <c r="AC37" i="3"/>
  <c r="Z37" i="3"/>
  <c r="W37" i="3"/>
  <c r="T37" i="3"/>
  <c r="N37" i="3"/>
  <c r="L37" i="3"/>
  <c r="J37" i="3"/>
  <c r="K37" i="3" s="1"/>
  <c r="P37" i="3" s="1"/>
  <c r="AL36" i="3"/>
  <c r="AI36" i="3"/>
  <c r="AF36" i="3"/>
  <c r="AC36" i="3"/>
  <c r="Z36" i="3"/>
  <c r="W36" i="3"/>
  <c r="T36" i="3"/>
  <c r="Q36" i="3"/>
  <c r="L36" i="3"/>
  <c r="K36" i="3"/>
  <c r="M36" i="3" s="1"/>
  <c r="AL35" i="3"/>
  <c r="AF35" i="3"/>
  <c r="AC35" i="3"/>
  <c r="Z35" i="3"/>
  <c r="W35" i="3"/>
  <c r="T35" i="3"/>
  <c r="Q35" i="3"/>
  <c r="N35" i="3"/>
  <c r="L35" i="3"/>
  <c r="J35" i="3"/>
  <c r="K35" i="3" s="1"/>
  <c r="AH35" i="3" s="1"/>
  <c r="AH34" i="3"/>
  <c r="AI34" i="3" s="1"/>
  <c r="AE34" i="3"/>
  <c r="AF34" i="3" s="1"/>
  <c r="AB34" i="3"/>
  <c r="AC34" i="3" s="1"/>
  <c r="Y34" i="3"/>
  <c r="Z34" i="3" s="1"/>
  <c r="V34" i="3"/>
  <c r="W34" i="3" s="1"/>
  <c r="S34" i="3"/>
  <c r="T34" i="3" s="1"/>
  <c r="P34" i="3"/>
  <c r="N34" i="3"/>
  <c r="M34" i="3"/>
  <c r="L34" i="3"/>
  <c r="J34" i="3"/>
  <c r="K34" i="3" s="1"/>
  <c r="AK34" i="3" s="1"/>
  <c r="AL34" i="3" s="1"/>
  <c r="AL33" i="3"/>
  <c r="AI33" i="3"/>
  <c r="AF33" i="3"/>
  <c r="Z33" i="3"/>
  <c r="W33" i="3"/>
  <c r="T33" i="3"/>
  <c r="Q33" i="3"/>
  <c r="N33" i="3"/>
  <c r="L33" i="3"/>
  <c r="J33" i="3"/>
  <c r="K33" i="3" s="1"/>
  <c r="AB33" i="3" s="1"/>
  <c r="AN33" i="3" s="1"/>
  <c r="AP33" i="3" s="1"/>
  <c r="AL32" i="3"/>
  <c r="AF32" i="3"/>
  <c r="AC32" i="3"/>
  <c r="Z32" i="3"/>
  <c r="W32" i="3"/>
  <c r="T32" i="3"/>
  <c r="Q32" i="3"/>
  <c r="N32" i="3"/>
  <c r="L32" i="3"/>
  <c r="J32" i="3"/>
  <c r="K32" i="3" s="1"/>
  <c r="AH32" i="3" s="1"/>
  <c r="AI31" i="3"/>
  <c r="AF31" i="3"/>
  <c r="AC31" i="3"/>
  <c r="Z31" i="3"/>
  <c r="W31" i="3"/>
  <c r="T31" i="3"/>
  <c r="Q31" i="3"/>
  <c r="N31" i="3"/>
  <c r="L31" i="3"/>
  <c r="J31" i="3"/>
  <c r="K31" i="3" s="1"/>
  <c r="AK31" i="3" s="1"/>
  <c r="AL31" i="3" s="1"/>
  <c r="AL30" i="3"/>
  <c r="AI30" i="3"/>
  <c r="AC30" i="3"/>
  <c r="Z30" i="3"/>
  <c r="W30" i="3"/>
  <c r="T30" i="3"/>
  <c r="Q30" i="3"/>
  <c r="M30" i="3"/>
  <c r="N30" i="3" s="1"/>
  <c r="L30" i="3"/>
  <c r="J30" i="3"/>
  <c r="K30" i="3" s="1"/>
  <c r="AE30" i="3" s="1"/>
  <c r="AL29" i="3"/>
  <c r="AF29" i="3"/>
  <c r="AC29" i="3"/>
  <c r="Z29" i="3"/>
  <c r="W29" i="3"/>
  <c r="T29" i="3"/>
  <c r="Q29" i="3"/>
  <c r="N29" i="3"/>
  <c r="L29" i="3"/>
  <c r="J29" i="3"/>
  <c r="K29" i="3" s="1"/>
  <c r="AH29" i="3" s="1"/>
  <c r="AN29" i="3" s="1"/>
  <c r="AP29" i="3" s="1"/>
  <c r="AK28" i="3"/>
  <c r="AL28" i="3" s="1"/>
  <c r="AE28" i="3"/>
  <c r="AF28" i="3" s="1"/>
  <c r="AB28" i="3"/>
  <c r="AC28" i="3" s="1"/>
  <c r="Y28" i="3"/>
  <c r="Z28" i="3" s="1"/>
  <c r="V28" i="3"/>
  <c r="W28" i="3" s="1"/>
  <c r="S28" i="3"/>
  <c r="T28" i="3" s="1"/>
  <c r="P28" i="3"/>
  <c r="Q28" i="3" s="1"/>
  <c r="M28" i="3"/>
  <c r="L28" i="3"/>
  <c r="J28" i="3"/>
  <c r="K28" i="3" s="1"/>
  <c r="AH28" i="3" s="1"/>
  <c r="AI28" i="3" s="1"/>
  <c r="AL27" i="3"/>
  <c r="AI27" i="3"/>
  <c r="AF27" i="3"/>
  <c r="AB27" i="3"/>
  <c r="AC27" i="3" s="1"/>
  <c r="Z27" i="3"/>
  <c r="T27" i="3"/>
  <c r="Q27" i="3"/>
  <c r="N27" i="3"/>
  <c r="L27" i="3"/>
  <c r="J27" i="3"/>
  <c r="K27" i="3" s="1"/>
  <c r="V27" i="3" s="1"/>
  <c r="AL26" i="3"/>
  <c r="AF26" i="3"/>
  <c r="AC26" i="3"/>
  <c r="Z26" i="3"/>
  <c r="W26" i="3"/>
  <c r="T26" i="3"/>
  <c r="Q26" i="3"/>
  <c r="M26" i="3"/>
  <c r="N26" i="3" s="1"/>
  <c r="L26" i="3"/>
  <c r="J26" i="3"/>
  <c r="K26" i="3" s="1"/>
  <c r="AH26" i="3" s="1"/>
  <c r="AI26" i="3" s="1"/>
  <c r="AK25" i="3"/>
  <c r="AL25" i="3" s="1"/>
  <c r="AI25" i="3"/>
  <c r="AF25" i="3"/>
  <c r="AC25" i="3"/>
  <c r="Z25" i="3"/>
  <c r="W25" i="3"/>
  <c r="T25" i="3"/>
  <c r="Q25" i="3"/>
  <c r="L25" i="3"/>
  <c r="K25" i="3"/>
  <c r="M25" i="3" s="1"/>
  <c r="N25" i="3" s="1"/>
  <c r="J25" i="3"/>
  <c r="AL24" i="3"/>
  <c r="AI24" i="3"/>
  <c r="AF24" i="3"/>
  <c r="AC24" i="3"/>
  <c r="Z24" i="3"/>
  <c r="W24" i="3"/>
  <c r="T24" i="3"/>
  <c r="Q24" i="3"/>
  <c r="L24" i="3"/>
  <c r="J24" i="3"/>
  <c r="K24" i="3" s="1"/>
  <c r="M24" i="3" s="1"/>
  <c r="N24" i="3" s="1"/>
  <c r="AL23" i="3"/>
  <c r="AI23" i="3"/>
  <c r="AF23" i="3"/>
  <c r="AC23" i="3"/>
  <c r="Z23" i="3"/>
  <c r="W23" i="3"/>
  <c r="T23" i="3"/>
  <c r="Q23" i="3"/>
  <c r="L23" i="3"/>
  <c r="K23" i="3"/>
  <c r="M23" i="3" s="1"/>
  <c r="N23" i="3" s="1"/>
  <c r="J23" i="3"/>
  <c r="AI22" i="3"/>
  <c r="AF22" i="3"/>
  <c r="AC22" i="3"/>
  <c r="Z22" i="3"/>
  <c r="W22" i="3"/>
  <c r="T22" i="3"/>
  <c r="Q22" i="3"/>
  <c r="N22" i="3"/>
  <c r="L22" i="3"/>
  <c r="J22" i="3"/>
  <c r="K22" i="3" s="1"/>
  <c r="AK22" i="3" s="1"/>
  <c r="AL21" i="3"/>
  <c r="AI21" i="3"/>
  <c r="AF21" i="3"/>
  <c r="Z21" i="3"/>
  <c r="W21" i="3"/>
  <c r="T21" i="3"/>
  <c r="Q21" i="3"/>
  <c r="N21" i="3"/>
  <c r="L21" i="3"/>
  <c r="J21" i="3"/>
  <c r="K21" i="3" s="1"/>
  <c r="AB21" i="3" s="1"/>
  <c r="AL20" i="3"/>
  <c r="AI20" i="3"/>
  <c r="AF20" i="3"/>
  <c r="AC20" i="3"/>
  <c r="Z20" i="3"/>
  <c r="W20" i="3"/>
  <c r="T20" i="3"/>
  <c r="N20" i="3"/>
  <c r="L20" i="3"/>
  <c r="J20" i="3"/>
  <c r="K20" i="3" s="1"/>
  <c r="P20" i="3" s="1"/>
  <c r="AL19" i="3"/>
  <c r="AI19" i="3"/>
  <c r="AF19" i="3"/>
  <c r="AC19" i="3"/>
  <c r="Z19" i="3"/>
  <c r="W19" i="3"/>
  <c r="T19" i="3"/>
  <c r="M19" i="3"/>
  <c r="L19" i="3"/>
  <c r="J19" i="3"/>
  <c r="K19" i="3" s="1"/>
  <c r="P19" i="3" s="1"/>
  <c r="Q19" i="3" s="1"/>
  <c r="AL18" i="3"/>
  <c r="AI18" i="3"/>
  <c r="AC18" i="3"/>
  <c r="Z18" i="3"/>
  <c r="W18" i="3"/>
  <c r="T18" i="3"/>
  <c r="Q18" i="3"/>
  <c r="N18" i="3"/>
  <c r="L18" i="3"/>
  <c r="K18" i="3"/>
  <c r="AE18" i="3" s="1"/>
  <c r="AI17" i="3"/>
  <c r="AF17" i="3"/>
  <c r="AC17" i="3"/>
  <c r="Z17" i="3"/>
  <c r="W17" i="3"/>
  <c r="T17" i="3"/>
  <c r="Q17" i="3"/>
  <c r="N17" i="3"/>
  <c r="L17" i="3"/>
  <c r="J17" i="3"/>
  <c r="K17" i="3" s="1"/>
  <c r="AK17" i="3" s="1"/>
  <c r="AL16" i="3"/>
  <c r="AI16" i="3"/>
  <c r="AF16" i="3"/>
  <c r="AC16" i="3"/>
  <c r="W16" i="3"/>
  <c r="T16" i="3"/>
  <c r="Q16" i="3"/>
  <c r="N16" i="3"/>
  <c r="L16" i="3"/>
  <c r="J16" i="3"/>
  <c r="K16" i="3" s="1"/>
  <c r="Y16" i="3" s="1"/>
  <c r="AL15" i="3"/>
  <c r="AI15" i="3"/>
  <c r="AF15" i="3"/>
  <c r="AC15" i="3"/>
  <c r="Z15" i="3"/>
  <c r="T15" i="3"/>
  <c r="Q15" i="3"/>
  <c r="N15" i="3"/>
  <c r="L15" i="3"/>
  <c r="J15" i="3"/>
  <c r="K15" i="3" s="1"/>
  <c r="V15" i="3" s="1"/>
  <c r="AK14" i="3"/>
  <c r="AL14" i="3" s="1"/>
  <c r="AI14" i="3"/>
  <c r="AF14" i="3"/>
  <c r="AC14" i="3"/>
  <c r="Z14" i="3"/>
  <c r="T14" i="3"/>
  <c r="Q14" i="3"/>
  <c r="N14" i="3"/>
  <c r="L14" i="3"/>
  <c r="J14" i="3"/>
  <c r="K14" i="3" s="1"/>
  <c r="V14" i="3" s="1"/>
  <c r="AL13" i="3"/>
  <c r="AI13" i="3"/>
  <c r="AF13" i="3"/>
  <c r="Z13" i="3"/>
  <c r="W13" i="3"/>
  <c r="T13" i="3"/>
  <c r="Q13" i="3"/>
  <c r="M13" i="3"/>
  <c r="N13" i="3" s="1"/>
  <c r="L13" i="3"/>
  <c r="J13" i="3"/>
  <c r="K13" i="3" s="1"/>
  <c r="AB13" i="3" s="1"/>
  <c r="AL12" i="3"/>
  <c r="AI12" i="3"/>
  <c r="AF12" i="3"/>
  <c r="AC12" i="3"/>
  <c r="Z12" i="3"/>
  <c r="W12" i="3"/>
  <c r="T12" i="3"/>
  <c r="N12" i="3"/>
  <c r="L12" i="3"/>
  <c r="J12" i="3"/>
  <c r="K12" i="3" s="1"/>
  <c r="P12" i="3" s="1"/>
  <c r="AL11" i="3"/>
  <c r="AF11" i="3"/>
  <c r="AC11" i="3"/>
  <c r="Z11" i="3"/>
  <c r="W11" i="3"/>
  <c r="T11" i="3"/>
  <c r="Q11" i="3"/>
  <c r="N11" i="3"/>
  <c r="L11" i="3"/>
  <c r="J11" i="3"/>
  <c r="K11" i="3" s="1"/>
  <c r="AH11" i="3" s="1"/>
  <c r="AL10" i="3"/>
  <c r="AF10" i="3"/>
  <c r="AC10" i="3"/>
  <c r="Z10" i="3"/>
  <c r="W10" i="3"/>
  <c r="T10" i="3"/>
  <c r="Q10" i="3"/>
  <c r="N10" i="3"/>
  <c r="L10" i="3"/>
  <c r="J10" i="3"/>
  <c r="K10" i="3" s="1"/>
  <c r="AH10" i="3" s="1"/>
  <c r="AL9" i="3"/>
  <c r="AI9" i="3"/>
  <c r="AF9" i="3"/>
  <c r="AC9" i="3"/>
  <c r="W9" i="3"/>
  <c r="T9" i="3"/>
  <c r="Q9" i="3"/>
  <c r="N9" i="3"/>
  <c r="L9" i="3"/>
  <c r="J9" i="3"/>
  <c r="K9" i="3" s="1"/>
  <c r="Y9" i="3" s="1"/>
  <c r="AL8" i="3"/>
  <c r="AI8" i="3"/>
  <c r="AF8" i="3"/>
  <c r="AC8" i="3"/>
  <c r="Z8" i="3"/>
  <c r="T8" i="3"/>
  <c r="Q8" i="3"/>
  <c r="N8" i="3"/>
  <c r="L8" i="3"/>
  <c r="K8" i="3"/>
  <c r="V8" i="3" s="1"/>
  <c r="AL7" i="3"/>
  <c r="AI7" i="3"/>
  <c r="AF7" i="3"/>
  <c r="Z7" i="3"/>
  <c r="V7" i="3"/>
  <c r="T7" i="3"/>
  <c r="Q7" i="3"/>
  <c r="N7" i="3"/>
  <c r="L7" i="3"/>
  <c r="J7" i="3"/>
  <c r="K7" i="3" s="1"/>
  <c r="AB7" i="3" s="1"/>
  <c r="AL6" i="3"/>
  <c r="AI6" i="3"/>
  <c r="AF6" i="3"/>
  <c r="AC6" i="3"/>
  <c r="W6" i="3"/>
  <c r="T6" i="3"/>
  <c r="Q6" i="3"/>
  <c r="N6" i="3"/>
  <c r="L6" i="3"/>
  <c r="J6" i="3"/>
  <c r="K6" i="3" s="1"/>
  <c r="Y6" i="3" s="1"/>
  <c r="AL5" i="3"/>
  <c r="AI5" i="3"/>
  <c r="AF5" i="3"/>
  <c r="AC5" i="3"/>
  <c r="W5" i="3"/>
  <c r="T5" i="3"/>
  <c r="Q5" i="3"/>
  <c r="N5" i="3"/>
  <c r="L5" i="3"/>
  <c r="J5" i="3"/>
  <c r="K5" i="3" s="1"/>
  <c r="Y5" i="3" s="1"/>
  <c r="AI4" i="3"/>
  <c r="AF4" i="3"/>
  <c r="AC4" i="3"/>
  <c r="Z4" i="3"/>
  <c r="W4" i="3"/>
  <c r="T4" i="3"/>
  <c r="Q4" i="3"/>
  <c r="M4" i="3"/>
  <c r="N4" i="3" s="1"/>
  <c r="L4" i="3"/>
  <c r="J4" i="3"/>
  <c r="K4" i="3" s="1"/>
  <c r="AK4" i="3" s="1"/>
  <c r="AL3" i="3"/>
  <c r="AI3" i="3"/>
  <c r="AC3" i="3"/>
  <c r="Z3" i="3"/>
  <c r="W3" i="3"/>
  <c r="T3" i="3"/>
  <c r="Q3" i="3"/>
  <c r="M3" i="3"/>
  <c r="N3" i="3" s="1"/>
  <c r="L3" i="3"/>
  <c r="J3" i="3"/>
  <c r="AN27" i="3" l="1"/>
  <c r="AP27" i="3" s="1"/>
  <c r="J63" i="3"/>
  <c r="AN19" i="3"/>
  <c r="AP19" i="3" s="1"/>
  <c r="AO42" i="3"/>
  <c r="AN49" i="3"/>
  <c r="AP49" i="3" s="1"/>
  <c r="AO43" i="3"/>
  <c r="AN23" i="3"/>
  <c r="AP23" i="3" s="1"/>
  <c r="AN24" i="3"/>
  <c r="AP24" i="3" s="1"/>
  <c r="AN38" i="3"/>
  <c r="AP38" i="3" s="1"/>
  <c r="N38" i="3"/>
  <c r="AO38" i="3" s="1"/>
  <c r="AO23" i="3"/>
  <c r="AO24" i="3"/>
  <c r="AN34" i="3"/>
  <c r="AP34" i="3" s="1"/>
  <c r="AO31" i="3"/>
  <c r="AN43" i="3"/>
  <c r="AP43" i="3" s="1"/>
  <c r="AO58" i="3"/>
  <c r="AO25" i="3"/>
  <c r="AC33" i="3"/>
  <c r="AO33" i="3" s="1"/>
  <c r="AN39" i="3"/>
  <c r="AP39" i="3" s="1"/>
  <c r="AL52" i="3"/>
  <c r="AO52" i="3" s="1"/>
  <c r="AN14" i="3"/>
  <c r="AP14" i="3" s="1"/>
  <c r="W14" i="3"/>
  <c r="AO14" i="3" s="1"/>
  <c r="AN16" i="3"/>
  <c r="AP16" i="3" s="1"/>
  <c r="Z16" i="3"/>
  <c r="AF18" i="3"/>
  <c r="AO18" i="3" s="1"/>
  <c r="AN18" i="3"/>
  <c r="AP18" i="3" s="1"/>
  <c r="AN20" i="3"/>
  <c r="AP20" i="3" s="1"/>
  <c r="Q20" i="3"/>
  <c r="AO20" i="3" s="1"/>
  <c r="AL22" i="3"/>
  <c r="AO22" i="3" s="1"/>
  <c r="AN22" i="3"/>
  <c r="AP22" i="3" s="1"/>
  <c r="AI35" i="3"/>
  <c r="AN35" i="3"/>
  <c r="AP35" i="3" s="1"/>
  <c r="AI10" i="3"/>
  <c r="AO10" i="3" s="1"/>
  <c r="AN10" i="3"/>
  <c r="AP10" i="3" s="1"/>
  <c r="AN56" i="3"/>
  <c r="AP56" i="3" s="1"/>
  <c r="N56" i="3"/>
  <c r="AO56" i="3" s="1"/>
  <c r="Z5" i="3"/>
  <c r="AO5" i="3" s="1"/>
  <c r="AN5" i="3"/>
  <c r="AP5" i="3" s="1"/>
  <c r="AC7" i="3"/>
  <c r="AN9" i="3"/>
  <c r="AP9" i="3" s="1"/>
  <c r="Z9" i="3"/>
  <c r="AO9" i="3" s="1"/>
  <c r="AI11" i="3"/>
  <c r="AO11" i="3" s="1"/>
  <c r="AN11" i="3"/>
  <c r="AP11" i="3" s="1"/>
  <c r="AN13" i="3"/>
  <c r="AP13" i="3" s="1"/>
  <c r="AC13" i="3"/>
  <c r="AO13" i="3" s="1"/>
  <c r="AO16" i="3"/>
  <c r="AI32" i="3"/>
  <c r="AO32" i="3" s="1"/>
  <c r="AN32" i="3"/>
  <c r="AP32" i="3" s="1"/>
  <c r="AF53" i="3"/>
  <c r="AO53" i="3" s="1"/>
  <c r="AN53" i="3"/>
  <c r="AP53" i="3" s="1"/>
  <c r="AI55" i="3"/>
  <c r="AN55" i="3"/>
  <c r="AP55" i="3" s="1"/>
  <c r="AL4" i="3"/>
  <c r="AO4" i="3" s="1"/>
  <c r="AN4" i="3"/>
  <c r="AP4" i="3" s="1"/>
  <c r="AN6" i="3"/>
  <c r="AP6" i="3" s="1"/>
  <c r="Z6" i="3"/>
  <c r="AO6" i="3" s="1"/>
  <c r="W8" i="3"/>
  <c r="AO8" i="3" s="1"/>
  <c r="AN8" i="3"/>
  <c r="AP8" i="3" s="1"/>
  <c r="AN12" i="3"/>
  <c r="AP12" i="3" s="1"/>
  <c r="Q12" i="3"/>
  <c r="AO12" i="3" s="1"/>
  <c r="AF30" i="3"/>
  <c r="AO30" i="3" s="1"/>
  <c r="AN30" i="3"/>
  <c r="AP30" i="3" s="1"/>
  <c r="AI54" i="3"/>
  <c r="AN54" i="3"/>
  <c r="AP54" i="3" s="1"/>
  <c r="AN15" i="3"/>
  <c r="AP15" i="3" s="1"/>
  <c r="W15" i="3"/>
  <c r="AO15" i="3" s="1"/>
  <c r="AN17" i="3"/>
  <c r="AP17" i="3" s="1"/>
  <c r="AL17" i="3"/>
  <c r="AO17" i="3" s="1"/>
  <c r="AN21" i="3"/>
  <c r="AP21" i="3" s="1"/>
  <c r="AC21" i="3"/>
  <c r="AO21" i="3" s="1"/>
  <c r="T60" i="3"/>
  <c r="AO60" i="3" s="1"/>
  <c r="AN60" i="3"/>
  <c r="AP60" i="3" s="1"/>
  <c r="N19" i="3"/>
  <c r="AO19" i="3" s="1"/>
  <c r="AN28" i="3"/>
  <c r="AP28" i="3" s="1"/>
  <c r="N28" i="3"/>
  <c r="AO28" i="3" s="1"/>
  <c r="AI29" i="3"/>
  <c r="AO29" i="3" s="1"/>
  <c r="AN36" i="3"/>
  <c r="AP36" i="3" s="1"/>
  <c r="N36" i="3"/>
  <c r="AO36" i="3" s="1"/>
  <c r="AN37" i="3"/>
  <c r="AP37" i="3" s="1"/>
  <c r="Q37" i="3"/>
  <c r="AO37" i="3" s="1"/>
  <c r="N39" i="3"/>
  <c r="AO39" i="3" s="1"/>
  <c r="AN41" i="3"/>
  <c r="AP41" i="3" s="1"/>
  <c r="AL41" i="3"/>
  <c r="AO41" i="3" s="1"/>
  <c r="AO44" i="3"/>
  <c r="AI50" i="3"/>
  <c r="AO50" i="3" s="1"/>
  <c r="AN58" i="3"/>
  <c r="AP58" i="3" s="1"/>
  <c r="N62" i="3"/>
  <c r="AO62" i="3" s="1"/>
  <c r="M63" i="3"/>
  <c r="AO26" i="3"/>
  <c r="T48" i="3"/>
  <c r="AN48" i="3"/>
  <c r="AP48" i="3" s="1"/>
  <c r="AF51" i="3"/>
  <c r="AO51" i="3" s="1"/>
  <c r="AN51" i="3"/>
  <c r="AP51" i="3" s="1"/>
  <c r="AN7" i="3"/>
  <c r="AP7" i="3" s="1"/>
  <c r="AN31" i="3"/>
  <c r="AP31" i="3" s="1"/>
  <c r="Q34" i="3"/>
  <c r="AO34" i="3" s="1"/>
  <c r="AN44" i="3"/>
  <c r="AP44" i="3" s="1"/>
  <c r="AO45" i="3"/>
  <c r="AN45" i="3"/>
  <c r="AP45" i="3" s="1"/>
  <c r="AO46" i="3"/>
  <c r="AN46" i="3"/>
  <c r="AP46" i="3" s="1"/>
  <c r="AO47" i="3"/>
  <c r="AO48" i="3"/>
  <c r="Z49" i="3"/>
  <c r="AO49" i="3" s="1"/>
  <c r="AF57" i="3"/>
  <c r="AO57" i="3" s="1"/>
  <c r="AN57" i="3"/>
  <c r="AP57" i="3" s="1"/>
  <c r="AO59" i="3"/>
  <c r="K3" i="3"/>
  <c r="W7" i="3"/>
  <c r="AN25" i="3"/>
  <c r="AP25" i="3" s="1"/>
  <c r="AN26" i="3"/>
  <c r="AP26" i="3" s="1"/>
  <c r="W27" i="3"/>
  <c r="AO27" i="3" s="1"/>
  <c r="AN40" i="3"/>
  <c r="AP40" i="3" s="1"/>
  <c r="Z40" i="3"/>
  <c r="AO40" i="3" s="1"/>
  <c r="AN42" i="3"/>
  <c r="AP42" i="3" s="1"/>
  <c r="AN47" i="3"/>
  <c r="AP47" i="3" s="1"/>
  <c r="AO54" i="3"/>
  <c r="AO55" i="3"/>
  <c r="T61" i="3"/>
  <c r="AO61" i="3" s="1"/>
  <c r="AN61" i="3"/>
  <c r="AP61" i="3" s="1"/>
  <c r="AN59" i="3"/>
  <c r="AP59" i="3" s="1"/>
  <c r="P3" i="6" l="1"/>
  <c r="P63" i="6" s="1"/>
  <c r="AO7" i="3"/>
  <c r="AO35" i="3"/>
  <c r="K63" i="3"/>
  <c r="AE3" i="3"/>
  <c r="N63" i="3"/>
  <c r="AN3" i="3" l="1"/>
  <c r="AF3" i="3"/>
  <c r="AP3" i="3" l="1"/>
  <c r="AO3" i="3"/>
</calcChain>
</file>

<file path=xl/sharedStrings.xml><?xml version="1.0" encoding="utf-8"?>
<sst xmlns="http://schemas.openxmlformats.org/spreadsheetml/2006/main" count="3196" uniqueCount="207">
  <si>
    <t>TYPOLOGIE</t>
  </si>
  <si>
    <t>Désignation Noz</t>
  </si>
  <si>
    <t>Unité de mesure</t>
  </si>
  <si>
    <t>Marques/licences</t>
  </si>
  <si>
    <t>Qté achat FI</t>
  </si>
  <si>
    <t>8ML</t>
  </si>
  <si>
    <t>RISQUE</t>
  </si>
  <si>
    <t>Blanc</t>
  </si>
  <si>
    <t>PARIS</t>
  </si>
  <si>
    <t>VERNIS A ONGLES PARIS 8ML</t>
  </si>
  <si>
    <t>Blanc opaque</t>
  </si>
  <si>
    <t>LICOR</t>
  </si>
  <si>
    <t>VERNIS A ONGLES LICOR 8ML</t>
  </si>
  <si>
    <t>Violet / rouge foncé</t>
  </si>
  <si>
    <t>FADA</t>
  </si>
  <si>
    <t>VERNIS A ONGLES FADA 8ML</t>
  </si>
  <si>
    <t>Rose clair</t>
  </si>
  <si>
    <t>NINFA</t>
  </si>
  <si>
    <t>VERNIS A ONGLES NINFA 8ML</t>
  </si>
  <si>
    <t>Violet pastel</t>
  </si>
  <si>
    <t>UVA</t>
  </si>
  <si>
    <t>VERNIS A ONGLES UVA 8ML</t>
  </si>
  <si>
    <t>Marron foncé / Noir</t>
  </si>
  <si>
    <t xml:space="preserve">CARMIM </t>
  </si>
  <si>
    <t>VERNIS A ONGLES CARMIM  8ML</t>
  </si>
  <si>
    <t>Rouge Bordeaux</t>
  </si>
  <si>
    <t>CAFÉ BRASILEIRO</t>
  </si>
  <si>
    <t>VERNIS A ONGLES CAFÉ BRASILEIR</t>
  </si>
  <si>
    <t>Marron Chocolat</t>
  </si>
  <si>
    <t>VOLÚPIA</t>
  </si>
  <si>
    <t>VERNIS A ONGLES VOLÚPIA 8ML</t>
  </si>
  <si>
    <t>OBSESSÃO</t>
  </si>
  <si>
    <t>VERNIS A ONGLES OBSESSÃO 8ML</t>
  </si>
  <si>
    <t>Violet foncé</t>
  </si>
  <si>
    <t>ENERGIA</t>
  </si>
  <si>
    <t>VERNIS A ONGLES ENERGIA 8ML</t>
  </si>
  <si>
    <t>Rose foncé</t>
  </si>
  <si>
    <t>POEMA</t>
  </si>
  <si>
    <t>VERNIS A ONGLES POEMA 8ML</t>
  </si>
  <si>
    <t>Rouge</t>
  </si>
  <si>
    <t>LOVE</t>
  </si>
  <si>
    <t>VERNIS A ONGLES LOVE 8ML</t>
  </si>
  <si>
    <t>Rouge pétante</t>
  </si>
  <si>
    <t>CLASSIC</t>
  </si>
  <si>
    <t>VERNIS A ONGLES CLASSIC 8ML</t>
  </si>
  <si>
    <t>PRETO SÉPIA</t>
  </si>
  <si>
    <t>VERNIS A ONGLES PRETO SÉPIA 8M</t>
  </si>
  <si>
    <t>Noir</t>
  </si>
  <si>
    <t>MARROCOS</t>
  </si>
  <si>
    <t>VERNIS A ONGLES MARROCOS 8ML</t>
  </si>
  <si>
    <t>VIENA</t>
  </si>
  <si>
    <t>VERNIS A ONGLES VIENA 8ML</t>
  </si>
  <si>
    <t>Rouge / rose</t>
  </si>
  <si>
    <t>Vitral</t>
  </si>
  <si>
    <t>VERNIS A ONGLES VITRAL 8ML</t>
  </si>
  <si>
    <t>Rouge foncé</t>
  </si>
  <si>
    <t>Azulejo Português</t>
  </si>
  <si>
    <t>VERNIS A ONGLES AZULEJO PORTUGU</t>
  </si>
  <si>
    <t>Bleu foncé</t>
  </si>
  <si>
    <t>New York</t>
  </si>
  <si>
    <t>VERNIS A ONGLES NEW YORK 8ML</t>
  </si>
  <si>
    <t>gris</t>
  </si>
  <si>
    <t>CABARET</t>
  </si>
  <si>
    <t>VERNIS A ONGLES CABARET 8ML</t>
  </si>
  <si>
    <t>Preguicinha</t>
  </si>
  <si>
    <t>VERNIS A ONGLES PREGUICINHA 8ML</t>
  </si>
  <si>
    <t>Possessão Rosa</t>
  </si>
  <si>
    <t>VERNIS A ONGLES POSSESSÃO ROSA</t>
  </si>
  <si>
    <t>rouge</t>
  </si>
  <si>
    <t>Inveja Boa</t>
  </si>
  <si>
    <t>VERNIS A ONGLES INVEJA BOA 8ML</t>
  </si>
  <si>
    <t>Toque de Ira</t>
  </si>
  <si>
    <t>VERNIS A ONGLES TOQUE DE IRA 8M</t>
  </si>
  <si>
    <t>Doce Orgulho</t>
  </si>
  <si>
    <t>VERNIS A ONGLES DOCE ORGULHO 8M</t>
  </si>
  <si>
    <t>Pura Luxúria</t>
  </si>
  <si>
    <t>VERNIS A ONGLES PURA LUXÚRIA 8</t>
  </si>
  <si>
    <t>Gris foncé</t>
  </si>
  <si>
    <t>Santa Gula</t>
  </si>
  <si>
    <t>VERNIS A ONGLES SANTA GULA 8ML</t>
  </si>
  <si>
    <t>DIAMANTE ROXO</t>
  </si>
  <si>
    <t>VERNIS A ONGLES DIAMANTE ROXO 8</t>
  </si>
  <si>
    <t>TURMALINA</t>
  </si>
  <si>
    <t>VERNIS A ONGLES TURMALINA 8ML</t>
  </si>
  <si>
    <t>Tule</t>
  </si>
  <si>
    <t>VERNIS A ONGLES TULE 8ML</t>
  </si>
  <si>
    <t>blanc</t>
  </si>
  <si>
    <t>INCOLOR</t>
  </si>
  <si>
    <t>VERNIS A ONGLES INCOLOR 8ML</t>
  </si>
  <si>
    <t>RENDA</t>
  </si>
  <si>
    <t>VERNIS A ONGLES RENDA 8ML</t>
  </si>
  <si>
    <t>CIGANA</t>
  </si>
  <si>
    <t>VERNIS A ONGLES CIGANA 8ML</t>
  </si>
  <si>
    <t>violet pastel</t>
  </si>
  <si>
    <t>MELISSA</t>
  </si>
  <si>
    <t>VERNIS A ONGLES MELISSA 8ML</t>
  </si>
  <si>
    <t>rose pastel</t>
  </si>
  <si>
    <t>CONDESSA</t>
  </si>
  <si>
    <t>VERNIS A ONGLES CONDESSA 8ML</t>
  </si>
  <si>
    <t>rose clair</t>
  </si>
  <si>
    <t>SILVER SHINE</t>
  </si>
  <si>
    <t>VERNIS A ONGLES SILVER SHINE 8M</t>
  </si>
  <si>
    <t>argent</t>
  </si>
  <si>
    <t>POP ROSE</t>
  </si>
  <si>
    <t>VERNIS A ONGLES POP ROSE 8ML</t>
  </si>
  <si>
    <t>rose fluo</t>
  </si>
  <si>
    <t>Rendinha</t>
  </si>
  <si>
    <t>VERNIS A ONGLES RENDINHA 8ML</t>
  </si>
  <si>
    <t>VIDRILHOS</t>
  </si>
  <si>
    <t>VERNIS A ONGLES VIDRILHOS 8ML</t>
  </si>
  <si>
    <t>PLATINO</t>
  </si>
  <si>
    <t>VERNIS A ONGLES PLATINO 8ML</t>
  </si>
  <si>
    <t>blanc brillant</t>
  </si>
  <si>
    <t>PÉROLA</t>
  </si>
  <si>
    <t>VERNIS A ONGLES PÉROLA 8ML</t>
  </si>
  <si>
    <t>rose brillant</t>
  </si>
  <si>
    <t>CRISTAL</t>
  </si>
  <si>
    <t>VERNIS A ONGLES CRISTAL 8ML</t>
  </si>
  <si>
    <t>blanc cristalisé</t>
  </si>
  <si>
    <t>MINI SAIA</t>
  </si>
  <si>
    <t>VERNIS A ONGLES MINI SAIA 8ML</t>
  </si>
  <si>
    <t>rose cristalisé</t>
  </si>
  <si>
    <t>Jazz</t>
  </si>
  <si>
    <t>VERNIS A ONGLES JAZZ 8ML</t>
  </si>
  <si>
    <t>marron brique</t>
  </si>
  <si>
    <t>PRINCESA</t>
  </si>
  <si>
    <t>VERNIS A ONGLES PRINCESA 8ML</t>
  </si>
  <si>
    <t>MAÇÃ DO AMOR</t>
  </si>
  <si>
    <t>VERNIS A ONGLES MAÇÃ DO AMOR</t>
  </si>
  <si>
    <t>rouge / marron</t>
  </si>
  <si>
    <t>SAMBA</t>
  </si>
  <si>
    <t>VERNIS A ONGLES SAMBA 8ML</t>
  </si>
  <si>
    <t>blanc argent</t>
  </si>
  <si>
    <t xml:space="preserve">ROSA PITANGA </t>
  </si>
  <si>
    <t>VERNIS A ONGLES ROSA PITANGA  8</t>
  </si>
  <si>
    <t>REVOLUTION</t>
  </si>
  <si>
    <t>VERNIS A ONGLES REVOLUTION 8ML</t>
  </si>
  <si>
    <t>AFFAIR</t>
  </si>
  <si>
    <t>VERNIS A ONGLES AFFAIR 8ML</t>
  </si>
  <si>
    <t>violet foncé</t>
  </si>
  <si>
    <t>Expresso</t>
  </si>
  <si>
    <t>VERNIS A ONGLES EXPRESSO 8ML</t>
  </si>
  <si>
    <t>marron</t>
  </si>
  <si>
    <t>CITRINO NUDE</t>
  </si>
  <si>
    <t>VERNIS A ONGLES CITRINO NUDE 8M</t>
  </si>
  <si>
    <t>taupe</t>
  </si>
  <si>
    <t>LÁPIS LAZULI</t>
  </si>
  <si>
    <t>VERNIS A ONGLES LÁPIS LAZULI 8</t>
  </si>
  <si>
    <t xml:space="preserve">bleu  </t>
  </si>
  <si>
    <t>PEDRA GRANADA</t>
  </si>
  <si>
    <t>VERNIS A ONGLES PEDRA GRANADA 8</t>
  </si>
  <si>
    <t>Rose Saumon</t>
  </si>
  <si>
    <t>TOPÁZIO PÚRPURA</t>
  </si>
  <si>
    <t>VERNIS A ONGLES TOPÁZIO PÚRPU</t>
  </si>
  <si>
    <t>Violet clair</t>
  </si>
  <si>
    <t>Tóquio</t>
  </si>
  <si>
    <t>VERNIS A ONGLES TÓQUIO 8ML</t>
  </si>
  <si>
    <t xml:space="preserve">SEDA BASE </t>
  </si>
  <si>
    <t>VERNIS A ONGLES SEDA BASE  8ML</t>
  </si>
  <si>
    <t xml:space="preserve">BASE 2 EM 1 </t>
  </si>
  <si>
    <t>VERNIS A ONGLES BASE 2 EM 1  8M</t>
  </si>
  <si>
    <t>Base (opaque)</t>
  </si>
  <si>
    <t>ÓLEO SECANTE</t>
  </si>
  <si>
    <t>VERNIS A ONGLES HUILE SÉCHANTE</t>
  </si>
  <si>
    <t>top transparent</t>
  </si>
  <si>
    <t xml:space="preserve">Ultra BRILHO </t>
  </si>
  <si>
    <t>VERNIS A ONGLES ULTRA BRILHO  8</t>
  </si>
  <si>
    <t>Qté par palettes</t>
  </si>
  <si>
    <t>Qé restantes</t>
  </si>
  <si>
    <t>Palettes</t>
  </si>
  <si>
    <t>Camion 1 (nbr pcs)</t>
  </si>
  <si>
    <t>Camion 1 (nbr palette)</t>
  </si>
  <si>
    <t>Camion 2 (nbr pcs)</t>
  </si>
  <si>
    <t>Camion 2 (nbr palette)</t>
  </si>
  <si>
    <t>Camion 3 (nbr pcs)</t>
  </si>
  <si>
    <t>Camion 3 (nbr palette)</t>
  </si>
  <si>
    <t>Camion 4 (nbr pcs)</t>
  </si>
  <si>
    <t>Camion 4 (nbr palette)</t>
  </si>
  <si>
    <t>Camion 5 (nbr pcs)</t>
  </si>
  <si>
    <t>Camion 5 (nbr palette)</t>
  </si>
  <si>
    <t>Camion 6 (nbr pcs)</t>
  </si>
  <si>
    <t>Camion 6 (nbr palette)</t>
  </si>
  <si>
    <t>Camion 7 (nbr pcs)</t>
  </si>
  <si>
    <t>Camion 7 (nbr palette)</t>
  </si>
  <si>
    <t>Camion 8 (nbr pcs)</t>
  </si>
  <si>
    <t>Camion 8 (nbr palette)</t>
  </si>
  <si>
    <t>Camion 9 (nbr pcs)</t>
  </si>
  <si>
    <t>Camion 9 (nbr palette)</t>
  </si>
  <si>
    <t>Quantité totales (pcs vernis répart)</t>
  </si>
  <si>
    <t>Quantité totales (palette répart)</t>
  </si>
  <si>
    <t>Quantité restantes</t>
  </si>
  <si>
    <t>pas supprimer</t>
  </si>
  <si>
    <t>base (jaune)</t>
  </si>
  <si>
    <t>Prix CROSSTRADE</t>
  </si>
  <si>
    <t>Couleurs</t>
  </si>
  <si>
    <t>Ref</t>
  </si>
  <si>
    <t>Index</t>
  </si>
  <si>
    <t>CAMION 1</t>
  </si>
  <si>
    <t>CAMION 2</t>
  </si>
  <si>
    <t xml:space="preserve">CAMION 3 </t>
  </si>
  <si>
    <t>CAMION 4</t>
  </si>
  <si>
    <t xml:space="preserve">CAMION 5  </t>
  </si>
  <si>
    <t>CAMION 6</t>
  </si>
  <si>
    <t xml:space="preserve">CAMION 7 </t>
  </si>
  <si>
    <t>CAMION 8</t>
  </si>
  <si>
    <t>CAMION 9</t>
  </si>
  <si>
    <t>TRUCK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</si>
</sst>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  <numFmt numFmtId="166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2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16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2" fontId="6" fillId="0" borderId="0" xfId="0" applyNumberFormat="1" applyFont="1" applyFill="1"/>
    <xf numFmtId="0" fontId="6" fillId="0" borderId="0" xfId="0" applyFont="1" applyFill="1"/>
    <xf numFmtId="0" fontId="0" fillId="6" borderId="0" xfId="0" applyFill="1"/>
    <xf numFmtId="44" fontId="6" fillId="0" borderId="1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44" fontId="6" fillId="0" borderId="0" xfId="1" applyFont="1" applyFill="1"/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/>
    <xf numFmtId="0" fontId="5" fillId="0" borderId="1" xfId="2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6" fillId="8" borderId="1" xfId="0" applyFont="1" applyFill="1" applyBorder="1" applyAlignment="1">
      <alignment horizontal="center" vertical="center" wrapText="1"/>
    </xf>
    <xf numFmtId="43" fontId="3" fillId="8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43" fontId="6" fillId="8" borderId="1" xfId="0" applyNumberFormat="1" applyFont="1" applyFill="1" applyBorder="1" applyAlignment="1">
      <alignment horizontal="center" vertical="center"/>
    </xf>
    <xf numFmtId="44" fontId="6" fillId="8" borderId="1" xfId="1" applyFont="1" applyFill="1" applyBorder="1" applyAlignment="1">
      <alignment horizontal="center" vertical="center"/>
    </xf>
    <xf numFmtId="2" fontId="6" fillId="7" borderId="1" xfId="1" applyNumberFormat="1" applyFont="1" applyFill="1" applyBorder="1" applyAlignment="1">
      <alignment horizontal="center" vertical="center"/>
    </xf>
    <xf numFmtId="44" fontId="6" fillId="7" borderId="1" xfId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/>
    <xf numFmtId="166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/>
    <xf numFmtId="2" fontId="6" fillId="5" borderId="1" xfId="1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43" fontId="6" fillId="5" borderId="1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</cellXfs>
  <cellStyles count="4">
    <cellStyle name="Currency" xfId="1" builtinId="4"/>
    <cellStyle name="Millier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21.png"/><Relationship Id="rId18" Type="http://schemas.openxmlformats.org/officeDocument/2006/relationships/image" Target="../media/image27.jpeg"/><Relationship Id="rId26" Type="http://schemas.openxmlformats.org/officeDocument/2006/relationships/image" Target="../media/image41.jpeg"/><Relationship Id="rId3" Type="http://schemas.openxmlformats.org/officeDocument/2006/relationships/image" Target="../media/image3.png"/><Relationship Id="rId21" Type="http://schemas.openxmlformats.org/officeDocument/2006/relationships/image" Target="../media/image32.png"/><Relationship Id="rId7" Type="http://schemas.openxmlformats.org/officeDocument/2006/relationships/image" Target="../media/image9.jpeg"/><Relationship Id="rId12" Type="http://schemas.openxmlformats.org/officeDocument/2006/relationships/image" Target="../media/image17.png"/><Relationship Id="rId17" Type="http://schemas.openxmlformats.org/officeDocument/2006/relationships/image" Target="../media/image26.jpeg"/><Relationship Id="rId25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24.jpeg"/><Relationship Id="rId20" Type="http://schemas.openxmlformats.org/officeDocument/2006/relationships/image" Target="../media/image29.jpeg"/><Relationship Id="rId29" Type="http://schemas.openxmlformats.org/officeDocument/2006/relationships/image" Target="../media/image5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11" Type="http://schemas.openxmlformats.org/officeDocument/2006/relationships/image" Target="../media/image15.jpeg"/><Relationship Id="rId24" Type="http://schemas.openxmlformats.org/officeDocument/2006/relationships/image" Target="../media/image37.jpeg"/><Relationship Id="rId5" Type="http://schemas.openxmlformats.org/officeDocument/2006/relationships/image" Target="../media/image7.png"/><Relationship Id="rId15" Type="http://schemas.openxmlformats.org/officeDocument/2006/relationships/image" Target="../media/image23.png"/><Relationship Id="rId23" Type="http://schemas.openxmlformats.org/officeDocument/2006/relationships/image" Target="../media/image36.jpeg"/><Relationship Id="rId28" Type="http://schemas.openxmlformats.org/officeDocument/2006/relationships/image" Target="../media/image46.jpeg"/><Relationship Id="rId10" Type="http://schemas.openxmlformats.org/officeDocument/2006/relationships/image" Target="../media/image12.png"/><Relationship Id="rId19" Type="http://schemas.openxmlformats.org/officeDocument/2006/relationships/image" Target="../media/image28.png"/><Relationship Id="rId31" Type="http://schemas.openxmlformats.org/officeDocument/2006/relationships/image" Target="../media/image55.jpeg"/><Relationship Id="rId4" Type="http://schemas.openxmlformats.org/officeDocument/2006/relationships/image" Target="../media/image4.png"/><Relationship Id="rId9" Type="http://schemas.openxmlformats.org/officeDocument/2006/relationships/image" Target="../media/image11.jpeg"/><Relationship Id="rId14" Type="http://schemas.openxmlformats.org/officeDocument/2006/relationships/image" Target="../media/image22.png"/><Relationship Id="rId22" Type="http://schemas.openxmlformats.org/officeDocument/2006/relationships/image" Target="../media/image34.png"/><Relationship Id="rId27" Type="http://schemas.openxmlformats.org/officeDocument/2006/relationships/image" Target="../media/image45.jpeg"/><Relationship Id="rId30" Type="http://schemas.openxmlformats.org/officeDocument/2006/relationships/image" Target="../media/image5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png"/><Relationship Id="rId13" Type="http://schemas.openxmlformats.org/officeDocument/2006/relationships/image" Target="../media/image23.png"/><Relationship Id="rId18" Type="http://schemas.openxmlformats.org/officeDocument/2006/relationships/image" Target="../media/image30.jpeg"/><Relationship Id="rId26" Type="http://schemas.openxmlformats.org/officeDocument/2006/relationships/image" Target="../media/image52.png"/><Relationship Id="rId3" Type="http://schemas.openxmlformats.org/officeDocument/2006/relationships/image" Target="../media/image4.png"/><Relationship Id="rId21" Type="http://schemas.openxmlformats.org/officeDocument/2006/relationships/image" Target="../media/image35.png"/><Relationship Id="rId7" Type="http://schemas.openxmlformats.org/officeDocument/2006/relationships/image" Target="../media/image11.jpeg"/><Relationship Id="rId12" Type="http://schemas.openxmlformats.org/officeDocument/2006/relationships/image" Target="../media/image22.png"/><Relationship Id="rId17" Type="http://schemas.openxmlformats.org/officeDocument/2006/relationships/image" Target="../media/image29.jpeg"/><Relationship Id="rId25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28.png"/><Relationship Id="rId20" Type="http://schemas.openxmlformats.org/officeDocument/2006/relationships/image" Target="../media/image33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11" Type="http://schemas.openxmlformats.org/officeDocument/2006/relationships/image" Target="../media/image21.png"/><Relationship Id="rId24" Type="http://schemas.openxmlformats.org/officeDocument/2006/relationships/image" Target="../media/image41.jpeg"/><Relationship Id="rId5" Type="http://schemas.openxmlformats.org/officeDocument/2006/relationships/image" Target="../media/image8.png"/><Relationship Id="rId15" Type="http://schemas.openxmlformats.org/officeDocument/2006/relationships/image" Target="../media/image27.jpeg"/><Relationship Id="rId23" Type="http://schemas.openxmlformats.org/officeDocument/2006/relationships/image" Target="../media/image38.png"/><Relationship Id="rId28" Type="http://schemas.openxmlformats.org/officeDocument/2006/relationships/image" Target="../media/image55.jpeg"/><Relationship Id="rId10" Type="http://schemas.openxmlformats.org/officeDocument/2006/relationships/image" Target="../media/image18.jpeg"/><Relationship Id="rId19" Type="http://schemas.openxmlformats.org/officeDocument/2006/relationships/image" Target="../media/image60.png"/><Relationship Id="rId4" Type="http://schemas.openxmlformats.org/officeDocument/2006/relationships/image" Target="../media/image7.png"/><Relationship Id="rId9" Type="http://schemas.openxmlformats.org/officeDocument/2006/relationships/image" Target="../media/image59.png"/><Relationship Id="rId14" Type="http://schemas.openxmlformats.org/officeDocument/2006/relationships/image" Target="../media/image26.jpeg"/><Relationship Id="rId22" Type="http://schemas.openxmlformats.org/officeDocument/2006/relationships/image" Target="../media/image37.jpeg"/><Relationship Id="rId27" Type="http://schemas.openxmlformats.org/officeDocument/2006/relationships/image" Target="../media/image5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23.png"/><Relationship Id="rId18" Type="http://schemas.openxmlformats.org/officeDocument/2006/relationships/image" Target="../media/image30.jpeg"/><Relationship Id="rId26" Type="http://schemas.openxmlformats.org/officeDocument/2006/relationships/image" Target="../media/image54.jpeg"/><Relationship Id="rId3" Type="http://schemas.openxmlformats.org/officeDocument/2006/relationships/image" Target="../media/image4.png"/><Relationship Id="rId21" Type="http://schemas.openxmlformats.org/officeDocument/2006/relationships/image" Target="../media/image35.png"/><Relationship Id="rId7" Type="http://schemas.openxmlformats.org/officeDocument/2006/relationships/image" Target="../media/image12.png"/><Relationship Id="rId12" Type="http://schemas.openxmlformats.org/officeDocument/2006/relationships/image" Target="../media/image22.png"/><Relationship Id="rId17" Type="http://schemas.openxmlformats.org/officeDocument/2006/relationships/image" Target="../media/image29.jpeg"/><Relationship Id="rId25" Type="http://schemas.openxmlformats.org/officeDocument/2006/relationships/image" Target="../media/image52.png"/><Relationship Id="rId2" Type="http://schemas.openxmlformats.org/officeDocument/2006/relationships/image" Target="../media/image2.png"/><Relationship Id="rId16" Type="http://schemas.openxmlformats.org/officeDocument/2006/relationships/image" Target="../media/image28.png"/><Relationship Id="rId20" Type="http://schemas.openxmlformats.org/officeDocument/2006/relationships/image" Target="../media/image33.png"/><Relationship Id="rId1" Type="http://schemas.openxmlformats.org/officeDocument/2006/relationships/image" Target="../media/image1.png"/><Relationship Id="rId6" Type="http://schemas.openxmlformats.org/officeDocument/2006/relationships/image" Target="../media/image11.jpeg"/><Relationship Id="rId11" Type="http://schemas.openxmlformats.org/officeDocument/2006/relationships/image" Target="../media/image21.png"/><Relationship Id="rId24" Type="http://schemas.openxmlformats.org/officeDocument/2006/relationships/image" Target="../media/image46.jpeg"/><Relationship Id="rId5" Type="http://schemas.openxmlformats.org/officeDocument/2006/relationships/image" Target="../media/image8.png"/><Relationship Id="rId15" Type="http://schemas.openxmlformats.org/officeDocument/2006/relationships/image" Target="../media/image27.jpeg"/><Relationship Id="rId23" Type="http://schemas.openxmlformats.org/officeDocument/2006/relationships/image" Target="../media/image38.png"/><Relationship Id="rId28" Type="http://schemas.openxmlformats.org/officeDocument/2006/relationships/image" Target="../media/image57.jpeg"/><Relationship Id="rId10" Type="http://schemas.openxmlformats.org/officeDocument/2006/relationships/image" Target="../media/image20.png"/><Relationship Id="rId19" Type="http://schemas.openxmlformats.org/officeDocument/2006/relationships/image" Target="../media/image32.png"/><Relationship Id="rId4" Type="http://schemas.openxmlformats.org/officeDocument/2006/relationships/image" Target="../media/image7.png"/><Relationship Id="rId9" Type="http://schemas.openxmlformats.org/officeDocument/2006/relationships/image" Target="../media/image18.jpeg"/><Relationship Id="rId14" Type="http://schemas.openxmlformats.org/officeDocument/2006/relationships/image" Target="../media/image26.jpeg"/><Relationship Id="rId22" Type="http://schemas.openxmlformats.org/officeDocument/2006/relationships/image" Target="../media/image37.jpeg"/><Relationship Id="rId27" Type="http://schemas.openxmlformats.org/officeDocument/2006/relationships/image" Target="../media/image5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22.png"/><Relationship Id="rId18" Type="http://schemas.openxmlformats.org/officeDocument/2006/relationships/image" Target="../media/image29.jpeg"/><Relationship Id="rId26" Type="http://schemas.openxmlformats.org/officeDocument/2006/relationships/image" Target="../media/image51.png"/><Relationship Id="rId3" Type="http://schemas.openxmlformats.org/officeDocument/2006/relationships/image" Target="../media/image5.png"/><Relationship Id="rId21" Type="http://schemas.openxmlformats.org/officeDocument/2006/relationships/image" Target="../media/image33.png"/><Relationship Id="rId7" Type="http://schemas.openxmlformats.org/officeDocument/2006/relationships/image" Target="../media/image12.png"/><Relationship Id="rId12" Type="http://schemas.openxmlformats.org/officeDocument/2006/relationships/image" Target="../media/image21.png"/><Relationship Id="rId17" Type="http://schemas.openxmlformats.org/officeDocument/2006/relationships/image" Target="../media/image28.png"/><Relationship Id="rId25" Type="http://schemas.openxmlformats.org/officeDocument/2006/relationships/image" Target="../media/image43.png"/><Relationship Id="rId2" Type="http://schemas.openxmlformats.org/officeDocument/2006/relationships/image" Target="../media/image4.png"/><Relationship Id="rId16" Type="http://schemas.openxmlformats.org/officeDocument/2006/relationships/image" Target="../media/image27.jpeg"/><Relationship Id="rId20" Type="http://schemas.openxmlformats.org/officeDocument/2006/relationships/image" Target="../media/image32.png"/><Relationship Id="rId29" Type="http://schemas.openxmlformats.org/officeDocument/2006/relationships/image" Target="../media/image55.jpeg"/><Relationship Id="rId1" Type="http://schemas.openxmlformats.org/officeDocument/2006/relationships/image" Target="../media/image1.png"/><Relationship Id="rId6" Type="http://schemas.openxmlformats.org/officeDocument/2006/relationships/image" Target="../media/image11.jpeg"/><Relationship Id="rId11" Type="http://schemas.openxmlformats.org/officeDocument/2006/relationships/image" Target="../media/image20.png"/><Relationship Id="rId24" Type="http://schemas.openxmlformats.org/officeDocument/2006/relationships/image" Target="../media/image40.png"/><Relationship Id="rId5" Type="http://schemas.openxmlformats.org/officeDocument/2006/relationships/image" Target="../media/image9.jpeg"/><Relationship Id="rId15" Type="http://schemas.openxmlformats.org/officeDocument/2006/relationships/image" Target="../media/image26.jpeg"/><Relationship Id="rId23" Type="http://schemas.openxmlformats.org/officeDocument/2006/relationships/image" Target="../media/image38.png"/><Relationship Id="rId28" Type="http://schemas.openxmlformats.org/officeDocument/2006/relationships/image" Target="../media/image54.jpeg"/><Relationship Id="rId10" Type="http://schemas.openxmlformats.org/officeDocument/2006/relationships/image" Target="../media/image18.jpeg"/><Relationship Id="rId19" Type="http://schemas.openxmlformats.org/officeDocument/2006/relationships/image" Target="../media/image30.jpeg"/><Relationship Id="rId4" Type="http://schemas.openxmlformats.org/officeDocument/2006/relationships/image" Target="../media/image6.png"/><Relationship Id="rId9" Type="http://schemas.openxmlformats.org/officeDocument/2006/relationships/image" Target="../media/image14.png"/><Relationship Id="rId14" Type="http://schemas.openxmlformats.org/officeDocument/2006/relationships/image" Target="../media/image23.png"/><Relationship Id="rId22" Type="http://schemas.openxmlformats.org/officeDocument/2006/relationships/image" Target="../media/image35.png"/><Relationship Id="rId27" Type="http://schemas.openxmlformats.org/officeDocument/2006/relationships/image" Target="../media/image5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jpeg"/><Relationship Id="rId13" Type="http://schemas.openxmlformats.org/officeDocument/2006/relationships/image" Target="../media/image68.png"/><Relationship Id="rId18" Type="http://schemas.openxmlformats.org/officeDocument/2006/relationships/image" Target="../media/image72.jpeg"/><Relationship Id="rId26" Type="http://schemas.openxmlformats.org/officeDocument/2006/relationships/image" Target="../media/image44.png"/><Relationship Id="rId3" Type="http://schemas.openxmlformats.org/officeDocument/2006/relationships/image" Target="../media/image4.png"/><Relationship Id="rId21" Type="http://schemas.openxmlformats.org/officeDocument/2006/relationships/image" Target="../media/image74.png"/><Relationship Id="rId7" Type="http://schemas.openxmlformats.org/officeDocument/2006/relationships/image" Target="../media/image14.png"/><Relationship Id="rId12" Type="http://schemas.openxmlformats.org/officeDocument/2006/relationships/image" Target="../media/image67.png"/><Relationship Id="rId17" Type="http://schemas.openxmlformats.org/officeDocument/2006/relationships/image" Target="../media/image28.png"/><Relationship Id="rId25" Type="http://schemas.openxmlformats.org/officeDocument/2006/relationships/image" Target="../media/image78.jpeg"/><Relationship Id="rId2" Type="http://schemas.openxmlformats.org/officeDocument/2006/relationships/image" Target="../media/image3.png"/><Relationship Id="rId16" Type="http://schemas.openxmlformats.org/officeDocument/2006/relationships/image" Target="../media/image71.jpeg"/><Relationship Id="rId20" Type="http://schemas.openxmlformats.org/officeDocument/2006/relationships/image" Target="../media/image60.png"/><Relationship Id="rId29" Type="http://schemas.openxmlformats.org/officeDocument/2006/relationships/image" Target="../media/image81.jpeg"/><Relationship Id="rId1" Type="http://schemas.openxmlformats.org/officeDocument/2006/relationships/image" Target="../media/image1.png"/><Relationship Id="rId6" Type="http://schemas.openxmlformats.org/officeDocument/2006/relationships/image" Target="../media/image11.jpeg"/><Relationship Id="rId11" Type="http://schemas.openxmlformats.org/officeDocument/2006/relationships/image" Target="../media/image66.png"/><Relationship Id="rId24" Type="http://schemas.openxmlformats.org/officeDocument/2006/relationships/image" Target="../media/image77.png"/><Relationship Id="rId5" Type="http://schemas.openxmlformats.org/officeDocument/2006/relationships/image" Target="../media/image62.jpeg"/><Relationship Id="rId15" Type="http://schemas.openxmlformats.org/officeDocument/2006/relationships/image" Target="../media/image70.png"/><Relationship Id="rId23" Type="http://schemas.openxmlformats.org/officeDocument/2006/relationships/image" Target="../media/image76.png"/><Relationship Id="rId28" Type="http://schemas.openxmlformats.org/officeDocument/2006/relationships/image" Target="../media/image80.png"/><Relationship Id="rId10" Type="http://schemas.openxmlformats.org/officeDocument/2006/relationships/image" Target="../media/image65.png"/><Relationship Id="rId19" Type="http://schemas.openxmlformats.org/officeDocument/2006/relationships/image" Target="../media/image73.png"/><Relationship Id="rId31" Type="http://schemas.openxmlformats.org/officeDocument/2006/relationships/image" Target="../media/image83.jpeg"/><Relationship Id="rId4" Type="http://schemas.openxmlformats.org/officeDocument/2006/relationships/image" Target="../media/image61.png"/><Relationship Id="rId9" Type="http://schemas.openxmlformats.org/officeDocument/2006/relationships/image" Target="../media/image64.jpeg"/><Relationship Id="rId14" Type="http://schemas.openxmlformats.org/officeDocument/2006/relationships/image" Target="../media/image69.png"/><Relationship Id="rId22" Type="http://schemas.openxmlformats.org/officeDocument/2006/relationships/image" Target="../media/image75.png"/><Relationship Id="rId27" Type="http://schemas.openxmlformats.org/officeDocument/2006/relationships/image" Target="../media/image79.png"/><Relationship Id="rId30" Type="http://schemas.openxmlformats.org/officeDocument/2006/relationships/image" Target="../media/image8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7.jpeg"/><Relationship Id="rId18" Type="http://schemas.openxmlformats.org/officeDocument/2006/relationships/image" Target="../media/image32.png"/><Relationship Id="rId26" Type="http://schemas.openxmlformats.org/officeDocument/2006/relationships/image" Target="../media/image52.png"/><Relationship Id="rId3" Type="http://schemas.openxmlformats.org/officeDocument/2006/relationships/image" Target="../media/image9.jpeg"/><Relationship Id="rId21" Type="http://schemas.openxmlformats.org/officeDocument/2006/relationships/image" Target="../media/image44.png"/><Relationship Id="rId7" Type="http://schemas.openxmlformats.org/officeDocument/2006/relationships/image" Target="../media/image20.png"/><Relationship Id="rId12" Type="http://schemas.openxmlformats.org/officeDocument/2006/relationships/image" Target="../media/image26.jpeg"/><Relationship Id="rId17" Type="http://schemas.openxmlformats.org/officeDocument/2006/relationships/image" Target="../media/image31.png"/><Relationship Id="rId25" Type="http://schemas.openxmlformats.org/officeDocument/2006/relationships/image" Target="../media/image49.jpeg"/><Relationship Id="rId2" Type="http://schemas.openxmlformats.org/officeDocument/2006/relationships/image" Target="../media/image5.png"/><Relationship Id="rId16" Type="http://schemas.openxmlformats.org/officeDocument/2006/relationships/image" Target="../media/image30.jpeg"/><Relationship Id="rId20" Type="http://schemas.openxmlformats.org/officeDocument/2006/relationships/image" Target="../media/image35.png"/><Relationship Id="rId29" Type="http://schemas.openxmlformats.org/officeDocument/2006/relationships/image" Target="../media/image56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4.jpeg"/><Relationship Id="rId24" Type="http://schemas.openxmlformats.org/officeDocument/2006/relationships/image" Target="../media/image48.jpeg"/><Relationship Id="rId5" Type="http://schemas.openxmlformats.org/officeDocument/2006/relationships/image" Target="../media/image18.jpeg"/><Relationship Id="rId15" Type="http://schemas.openxmlformats.org/officeDocument/2006/relationships/image" Target="../media/image29.jpeg"/><Relationship Id="rId23" Type="http://schemas.openxmlformats.org/officeDocument/2006/relationships/image" Target="../media/image47.jpeg"/><Relationship Id="rId28" Type="http://schemas.openxmlformats.org/officeDocument/2006/relationships/image" Target="../media/image55.jpeg"/><Relationship Id="rId10" Type="http://schemas.openxmlformats.org/officeDocument/2006/relationships/image" Target="../media/image23.png"/><Relationship Id="rId19" Type="http://schemas.openxmlformats.org/officeDocument/2006/relationships/image" Target="../media/image33.png"/><Relationship Id="rId4" Type="http://schemas.openxmlformats.org/officeDocument/2006/relationships/image" Target="../media/image11.jpeg"/><Relationship Id="rId9" Type="http://schemas.openxmlformats.org/officeDocument/2006/relationships/image" Target="../media/image22.png"/><Relationship Id="rId14" Type="http://schemas.openxmlformats.org/officeDocument/2006/relationships/image" Target="../media/image28.png"/><Relationship Id="rId22" Type="http://schemas.openxmlformats.org/officeDocument/2006/relationships/image" Target="../media/image45.jpeg"/><Relationship Id="rId27" Type="http://schemas.openxmlformats.org/officeDocument/2006/relationships/image" Target="../media/image54.jpeg"/><Relationship Id="rId30" Type="http://schemas.openxmlformats.org/officeDocument/2006/relationships/image" Target="../media/image57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7.jpeg"/><Relationship Id="rId18" Type="http://schemas.openxmlformats.org/officeDocument/2006/relationships/image" Target="../media/image32.png"/><Relationship Id="rId26" Type="http://schemas.openxmlformats.org/officeDocument/2006/relationships/image" Target="../media/image52.png"/><Relationship Id="rId3" Type="http://schemas.openxmlformats.org/officeDocument/2006/relationships/image" Target="../media/image11.jpeg"/><Relationship Id="rId21" Type="http://schemas.openxmlformats.org/officeDocument/2006/relationships/image" Target="../media/image44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1.png"/><Relationship Id="rId25" Type="http://schemas.openxmlformats.org/officeDocument/2006/relationships/image" Target="../media/image51.png"/><Relationship Id="rId2" Type="http://schemas.openxmlformats.org/officeDocument/2006/relationships/image" Target="../media/image9.jpeg"/><Relationship Id="rId16" Type="http://schemas.openxmlformats.org/officeDocument/2006/relationships/image" Target="../media/image30.jpeg"/><Relationship Id="rId20" Type="http://schemas.openxmlformats.org/officeDocument/2006/relationships/image" Target="../media/image43.png"/><Relationship Id="rId29" Type="http://schemas.openxmlformats.org/officeDocument/2006/relationships/image" Target="../media/image55.jpe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4.jpeg"/><Relationship Id="rId24" Type="http://schemas.openxmlformats.org/officeDocument/2006/relationships/image" Target="../media/image49.jpeg"/><Relationship Id="rId5" Type="http://schemas.openxmlformats.org/officeDocument/2006/relationships/image" Target="../media/image18.jpeg"/><Relationship Id="rId15" Type="http://schemas.openxmlformats.org/officeDocument/2006/relationships/image" Target="../media/image29.jpeg"/><Relationship Id="rId23" Type="http://schemas.openxmlformats.org/officeDocument/2006/relationships/image" Target="../media/image47.jpeg"/><Relationship Id="rId28" Type="http://schemas.openxmlformats.org/officeDocument/2006/relationships/image" Target="../media/image54.jpeg"/><Relationship Id="rId10" Type="http://schemas.openxmlformats.org/officeDocument/2006/relationships/image" Target="../media/image23.png"/><Relationship Id="rId19" Type="http://schemas.openxmlformats.org/officeDocument/2006/relationships/image" Target="../media/image35.png"/><Relationship Id="rId31" Type="http://schemas.openxmlformats.org/officeDocument/2006/relationships/image" Target="../media/image57.jpeg"/><Relationship Id="rId4" Type="http://schemas.openxmlformats.org/officeDocument/2006/relationships/image" Target="../media/image16.png"/><Relationship Id="rId9" Type="http://schemas.openxmlformats.org/officeDocument/2006/relationships/image" Target="../media/image22.png"/><Relationship Id="rId14" Type="http://schemas.openxmlformats.org/officeDocument/2006/relationships/image" Target="../media/image28.png"/><Relationship Id="rId22" Type="http://schemas.openxmlformats.org/officeDocument/2006/relationships/image" Target="../media/image45.jpeg"/><Relationship Id="rId27" Type="http://schemas.openxmlformats.org/officeDocument/2006/relationships/image" Target="../media/image53.png"/><Relationship Id="rId30" Type="http://schemas.openxmlformats.org/officeDocument/2006/relationships/image" Target="../media/image5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jpeg"/><Relationship Id="rId18" Type="http://schemas.openxmlformats.org/officeDocument/2006/relationships/image" Target="../media/image32.png"/><Relationship Id="rId26" Type="http://schemas.openxmlformats.org/officeDocument/2006/relationships/image" Target="../media/image51.png"/><Relationship Id="rId3" Type="http://schemas.openxmlformats.org/officeDocument/2006/relationships/image" Target="../media/image12.png"/><Relationship Id="rId21" Type="http://schemas.openxmlformats.org/officeDocument/2006/relationships/image" Target="../media/image39.png"/><Relationship Id="rId7" Type="http://schemas.openxmlformats.org/officeDocument/2006/relationships/image" Target="../media/image21.png"/><Relationship Id="rId12" Type="http://schemas.openxmlformats.org/officeDocument/2006/relationships/image" Target="../media/image26.jpeg"/><Relationship Id="rId17" Type="http://schemas.openxmlformats.org/officeDocument/2006/relationships/image" Target="../media/image31.png"/><Relationship Id="rId25" Type="http://schemas.openxmlformats.org/officeDocument/2006/relationships/image" Target="../media/image48.jpeg"/><Relationship Id="rId2" Type="http://schemas.openxmlformats.org/officeDocument/2006/relationships/image" Target="../media/image9.jpeg"/><Relationship Id="rId16" Type="http://schemas.openxmlformats.org/officeDocument/2006/relationships/image" Target="../media/image30.jpeg"/><Relationship Id="rId20" Type="http://schemas.openxmlformats.org/officeDocument/2006/relationships/image" Target="../media/image35.png"/><Relationship Id="rId29" Type="http://schemas.openxmlformats.org/officeDocument/2006/relationships/image" Target="../media/image54.jpeg"/><Relationship Id="rId1" Type="http://schemas.openxmlformats.org/officeDocument/2006/relationships/image" Target="../media/image8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47.jpeg"/><Relationship Id="rId32" Type="http://schemas.openxmlformats.org/officeDocument/2006/relationships/image" Target="../media/image57.jpeg"/><Relationship Id="rId5" Type="http://schemas.openxmlformats.org/officeDocument/2006/relationships/image" Target="../media/image19.png"/><Relationship Id="rId15" Type="http://schemas.openxmlformats.org/officeDocument/2006/relationships/image" Target="../media/image29.jpeg"/><Relationship Id="rId23" Type="http://schemas.openxmlformats.org/officeDocument/2006/relationships/image" Target="../media/image44.png"/><Relationship Id="rId28" Type="http://schemas.openxmlformats.org/officeDocument/2006/relationships/image" Target="../media/image53.png"/><Relationship Id="rId10" Type="http://schemas.openxmlformats.org/officeDocument/2006/relationships/image" Target="../media/image24.jpeg"/><Relationship Id="rId19" Type="http://schemas.openxmlformats.org/officeDocument/2006/relationships/image" Target="../media/image33.png"/><Relationship Id="rId31" Type="http://schemas.openxmlformats.org/officeDocument/2006/relationships/image" Target="../media/image56.png"/><Relationship Id="rId4" Type="http://schemas.openxmlformats.org/officeDocument/2006/relationships/image" Target="../media/image18.jpe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41.jpeg"/><Relationship Id="rId27" Type="http://schemas.openxmlformats.org/officeDocument/2006/relationships/image" Target="../media/image52.png"/><Relationship Id="rId30" Type="http://schemas.openxmlformats.org/officeDocument/2006/relationships/image" Target="../media/image55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30.jpeg"/><Relationship Id="rId18" Type="http://schemas.openxmlformats.org/officeDocument/2006/relationships/image" Target="../media/image41.jpeg"/><Relationship Id="rId26" Type="http://schemas.openxmlformats.org/officeDocument/2006/relationships/image" Target="../media/image54.jpeg"/><Relationship Id="rId3" Type="http://schemas.openxmlformats.org/officeDocument/2006/relationships/image" Target="../media/image12.png"/><Relationship Id="rId21" Type="http://schemas.openxmlformats.org/officeDocument/2006/relationships/image" Target="../media/image48.jpeg"/><Relationship Id="rId7" Type="http://schemas.openxmlformats.org/officeDocument/2006/relationships/image" Target="../media/image20.png"/><Relationship Id="rId12" Type="http://schemas.openxmlformats.org/officeDocument/2006/relationships/image" Target="../media/image27.jpeg"/><Relationship Id="rId17" Type="http://schemas.openxmlformats.org/officeDocument/2006/relationships/image" Target="../media/image39.png"/><Relationship Id="rId25" Type="http://schemas.openxmlformats.org/officeDocument/2006/relationships/image" Target="../media/image53.png"/><Relationship Id="rId2" Type="http://schemas.openxmlformats.org/officeDocument/2006/relationships/image" Target="../media/image5.png"/><Relationship Id="rId16" Type="http://schemas.openxmlformats.org/officeDocument/2006/relationships/image" Target="../media/image35.png"/><Relationship Id="rId20" Type="http://schemas.openxmlformats.org/officeDocument/2006/relationships/image" Target="../media/image47.jpeg"/><Relationship Id="rId1" Type="http://schemas.openxmlformats.org/officeDocument/2006/relationships/image" Target="../media/image2.png"/><Relationship Id="rId6" Type="http://schemas.openxmlformats.org/officeDocument/2006/relationships/image" Target="../media/image19.png"/><Relationship Id="rId11" Type="http://schemas.openxmlformats.org/officeDocument/2006/relationships/image" Target="../media/image26.jpeg"/><Relationship Id="rId24" Type="http://schemas.openxmlformats.org/officeDocument/2006/relationships/image" Target="../media/image52.png"/><Relationship Id="rId5" Type="http://schemas.openxmlformats.org/officeDocument/2006/relationships/image" Target="../media/image18.jpeg"/><Relationship Id="rId15" Type="http://schemas.openxmlformats.org/officeDocument/2006/relationships/image" Target="../media/image32.png"/><Relationship Id="rId23" Type="http://schemas.openxmlformats.org/officeDocument/2006/relationships/image" Target="../media/image51.png"/><Relationship Id="rId28" Type="http://schemas.openxmlformats.org/officeDocument/2006/relationships/image" Target="../media/image57.jpeg"/><Relationship Id="rId10" Type="http://schemas.openxmlformats.org/officeDocument/2006/relationships/image" Target="../media/image24.jpeg"/><Relationship Id="rId19" Type="http://schemas.openxmlformats.org/officeDocument/2006/relationships/image" Target="../media/image42.jpeg"/><Relationship Id="rId4" Type="http://schemas.openxmlformats.org/officeDocument/2006/relationships/image" Target="../media/image14.png"/><Relationship Id="rId9" Type="http://schemas.openxmlformats.org/officeDocument/2006/relationships/image" Target="../media/image23.png"/><Relationship Id="rId14" Type="http://schemas.openxmlformats.org/officeDocument/2006/relationships/image" Target="../media/image31.png"/><Relationship Id="rId22" Type="http://schemas.openxmlformats.org/officeDocument/2006/relationships/image" Target="../media/image50.png"/><Relationship Id="rId27" Type="http://schemas.openxmlformats.org/officeDocument/2006/relationships/image" Target="../media/image5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jpeg"/><Relationship Id="rId2" Type="http://schemas.openxmlformats.org/officeDocument/2006/relationships/image" Target="../media/image85.jpeg"/><Relationship Id="rId1" Type="http://schemas.openxmlformats.org/officeDocument/2006/relationships/image" Target="../media/image84.jpeg"/><Relationship Id="rId4" Type="http://schemas.openxmlformats.org/officeDocument/2006/relationships/image" Target="../media/image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59656" y="857250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321469</xdr:colOff>
      <xdr:row>3</xdr:row>
      <xdr:rowOff>95251</xdr:rowOff>
    </xdr:from>
    <xdr:to>
      <xdr:col>2</xdr:col>
      <xdr:colOff>1120451</xdr:colOff>
      <xdr:row>3</xdr:row>
      <xdr:rowOff>321469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2032" y="1238251"/>
          <a:ext cx="798982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340518</xdr:colOff>
      <xdr:row>5</xdr:row>
      <xdr:rowOff>119063</xdr:rowOff>
    </xdr:from>
    <xdr:to>
      <xdr:col>2</xdr:col>
      <xdr:colOff>1048049</xdr:colOff>
      <xdr:row>5</xdr:row>
      <xdr:rowOff>297149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081" y="1928813"/>
          <a:ext cx="707531" cy="17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373857</xdr:colOff>
      <xdr:row>4</xdr:row>
      <xdr:rowOff>99674</xdr:rowOff>
    </xdr:from>
    <xdr:to>
      <xdr:col>2</xdr:col>
      <xdr:colOff>1042884</xdr:colOff>
      <xdr:row>4</xdr:row>
      <xdr:rowOff>301826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750" y="2031888"/>
          <a:ext cx="669027" cy="20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250032</xdr:colOff>
      <xdr:row>6</xdr:row>
      <xdr:rowOff>47626</xdr:rowOff>
    </xdr:from>
    <xdr:to>
      <xdr:col>2</xdr:col>
      <xdr:colOff>972119</xdr:colOff>
      <xdr:row>6</xdr:row>
      <xdr:rowOff>273651</xdr:rowOff>
    </xdr:to>
    <xdr:pic>
      <xdr:nvPicPr>
        <xdr:cNvPr id="6" name="Image 34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0595" y="2178845"/>
          <a:ext cx="722087" cy="22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7</xdr:row>
      <xdr:rowOff>41162</xdr:rowOff>
    </xdr:from>
    <xdr:to>
      <xdr:col>2</xdr:col>
      <xdr:colOff>940864</xdr:colOff>
      <xdr:row>7</xdr:row>
      <xdr:rowOff>297655</xdr:rowOff>
    </xdr:to>
    <xdr:pic>
      <xdr:nvPicPr>
        <xdr:cNvPr id="7" name="Image 35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33463" y="2493850"/>
          <a:ext cx="597964" cy="25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164305</xdr:colOff>
      <xdr:row>8</xdr:row>
      <xdr:rowOff>95250</xdr:rowOff>
    </xdr:from>
    <xdr:to>
      <xdr:col>2</xdr:col>
      <xdr:colOff>1142999</xdr:colOff>
      <xdr:row>8</xdr:row>
      <xdr:rowOff>324036</xdr:rowOff>
    </xdr:to>
    <xdr:pic>
      <xdr:nvPicPr>
        <xdr:cNvPr id="8" name="Image 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4868" y="2964656"/>
          <a:ext cx="978694" cy="228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202406</xdr:colOff>
      <xdr:row>9</xdr:row>
      <xdr:rowOff>47626</xdr:rowOff>
    </xdr:from>
    <xdr:to>
      <xdr:col>2</xdr:col>
      <xdr:colOff>866973</xdr:colOff>
      <xdr:row>9</xdr:row>
      <xdr:rowOff>319082</xdr:rowOff>
    </xdr:to>
    <xdr:pic>
      <xdr:nvPicPr>
        <xdr:cNvPr id="9" name="Image 36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92969" y="3298032"/>
          <a:ext cx="664567" cy="27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4405" y="3671887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11</xdr:row>
      <xdr:rowOff>47625</xdr:rowOff>
    </xdr:from>
    <xdr:to>
      <xdr:col>2</xdr:col>
      <xdr:colOff>928687</xdr:colOff>
      <xdr:row>11</xdr:row>
      <xdr:rowOff>334840</xdr:rowOff>
    </xdr:to>
    <xdr:pic>
      <xdr:nvPicPr>
        <xdr:cNvPr id="11" name="Image 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1" y="4060031"/>
          <a:ext cx="761999" cy="28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3" y="4426745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852" y="4891088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202407</xdr:colOff>
      <xdr:row>14</xdr:row>
      <xdr:rowOff>59531</xdr:rowOff>
    </xdr:from>
    <xdr:to>
      <xdr:col>2</xdr:col>
      <xdr:colOff>1121787</xdr:colOff>
      <xdr:row>14</xdr:row>
      <xdr:rowOff>369095</xdr:rowOff>
    </xdr:to>
    <xdr:pic>
      <xdr:nvPicPr>
        <xdr:cNvPr id="14" name="Image 10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2970" y="5214937"/>
          <a:ext cx="919380" cy="309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226219</xdr:colOff>
      <xdr:row>16</xdr:row>
      <xdr:rowOff>84425</xdr:rowOff>
    </xdr:from>
    <xdr:to>
      <xdr:col>2</xdr:col>
      <xdr:colOff>1138888</xdr:colOff>
      <xdr:row>16</xdr:row>
      <xdr:rowOff>337705</xdr:rowOff>
    </xdr:to>
    <xdr:pic>
      <xdr:nvPicPr>
        <xdr:cNvPr id="15" name="Image 11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782" y="6001831"/>
          <a:ext cx="912669" cy="25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221457</xdr:colOff>
      <xdr:row>15</xdr:row>
      <xdr:rowOff>45026</xdr:rowOff>
    </xdr:from>
    <xdr:to>
      <xdr:col>2</xdr:col>
      <xdr:colOff>1087151</xdr:colOff>
      <xdr:row>15</xdr:row>
      <xdr:rowOff>365847</xdr:rowOff>
    </xdr:to>
    <xdr:pic>
      <xdr:nvPicPr>
        <xdr:cNvPr id="16" name="Image 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020" y="5581432"/>
          <a:ext cx="865694" cy="32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80962</xdr:colOff>
      <xdr:row>17</xdr:row>
      <xdr:rowOff>59531</xdr:rowOff>
    </xdr:from>
    <xdr:to>
      <xdr:col>2</xdr:col>
      <xdr:colOff>1347787</xdr:colOff>
      <xdr:row>17</xdr:row>
      <xdr:rowOff>297656</xdr:rowOff>
    </xdr:to>
    <xdr:pic>
      <xdr:nvPicPr>
        <xdr:cNvPr id="17" name="Image 12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6357937"/>
          <a:ext cx="1266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92868</xdr:colOff>
      <xdr:row>18</xdr:row>
      <xdr:rowOff>64293</xdr:rowOff>
    </xdr:from>
    <xdr:to>
      <xdr:col>2</xdr:col>
      <xdr:colOff>1350168</xdr:colOff>
      <xdr:row>18</xdr:row>
      <xdr:rowOff>369093</xdr:rowOff>
    </xdr:to>
    <xdr:pic>
      <xdr:nvPicPr>
        <xdr:cNvPr id="18" name="Image 13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3431" y="6743699"/>
          <a:ext cx="1257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8220" y="7103268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250032</xdr:colOff>
      <xdr:row>20</xdr:row>
      <xdr:rowOff>59531</xdr:rowOff>
    </xdr:from>
    <xdr:to>
      <xdr:col>2</xdr:col>
      <xdr:colOff>1126464</xdr:colOff>
      <xdr:row>20</xdr:row>
      <xdr:rowOff>357187</xdr:rowOff>
    </xdr:to>
    <xdr:pic>
      <xdr:nvPicPr>
        <xdr:cNvPr id="20" name="Image 1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0595" y="7500937"/>
          <a:ext cx="876432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3919" y="7893845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2494" y="8253412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5813" y="9453563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8" y="8584406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639" y="9001124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226219</xdr:colOff>
      <xdr:row>28</xdr:row>
      <xdr:rowOff>85726</xdr:rowOff>
    </xdr:from>
    <xdr:to>
      <xdr:col>2</xdr:col>
      <xdr:colOff>887547</xdr:colOff>
      <xdr:row>28</xdr:row>
      <xdr:rowOff>288848</xdr:rowOff>
    </xdr:to>
    <xdr:pic>
      <xdr:nvPicPr>
        <xdr:cNvPr id="26" name="Image 1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782" y="10575132"/>
          <a:ext cx="661328" cy="2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258" y="9751218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1" y="10160793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1" y="12154241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1" y="10894219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2969" y="11284743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111919</xdr:colOff>
      <xdr:row>32</xdr:row>
      <xdr:rowOff>47625</xdr:rowOff>
    </xdr:from>
    <xdr:to>
      <xdr:col>2</xdr:col>
      <xdr:colOff>1310482</xdr:colOff>
      <xdr:row>32</xdr:row>
      <xdr:rowOff>333375</xdr:rowOff>
    </xdr:to>
    <xdr:pic>
      <xdr:nvPicPr>
        <xdr:cNvPr id="32" name="Image 19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482" y="12061031"/>
          <a:ext cx="119856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12408693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</xdr:colOff>
      <xdr:row>34</xdr:row>
      <xdr:rowOff>57150</xdr:rowOff>
    </xdr:from>
    <xdr:to>
      <xdr:col>2</xdr:col>
      <xdr:colOff>1313656</xdr:colOff>
      <xdr:row>34</xdr:row>
      <xdr:rowOff>358775</xdr:rowOff>
    </xdr:to>
    <xdr:pic>
      <xdr:nvPicPr>
        <xdr:cNvPr id="34" name="Image 21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4" y="12832556"/>
          <a:ext cx="11588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88106</xdr:colOff>
      <xdr:row>35</xdr:row>
      <xdr:rowOff>59532</xdr:rowOff>
    </xdr:from>
    <xdr:to>
      <xdr:col>2</xdr:col>
      <xdr:colOff>1461164</xdr:colOff>
      <xdr:row>35</xdr:row>
      <xdr:rowOff>357188</xdr:rowOff>
    </xdr:to>
    <xdr:pic>
      <xdr:nvPicPr>
        <xdr:cNvPr id="35" name="Image 22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69" y="13215938"/>
          <a:ext cx="1373058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1" y="13594557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37</xdr:row>
      <xdr:rowOff>23813</xdr:rowOff>
    </xdr:from>
    <xdr:to>
      <xdr:col>2</xdr:col>
      <xdr:colOff>809625</xdr:colOff>
      <xdr:row>37</xdr:row>
      <xdr:rowOff>357188</xdr:rowOff>
    </xdr:to>
    <xdr:pic>
      <xdr:nvPicPr>
        <xdr:cNvPr id="37" name="Image 15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738" y="13942219"/>
          <a:ext cx="552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38</xdr:row>
      <xdr:rowOff>38100</xdr:rowOff>
    </xdr:from>
    <xdr:to>
      <xdr:col>2</xdr:col>
      <xdr:colOff>850108</xdr:colOff>
      <xdr:row>38</xdr:row>
      <xdr:rowOff>333375</xdr:rowOff>
    </xdr:to>
    <xdr:pic>
      <xdr:nvPicPr>
        <xdr:cNvPr id="38" name="Image 16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783" y="14337506"/>
          <a:ext cx="623888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154782</xdr:colOff>
      <xdr:row>39</xdr:row>
      <xdr:rowOff>47625</xdr:rowOff>
    </xdr:from>
    <xdr:to>
      <xdr:col>2</xdr:col>
      <xdr:colOff>1303862</xdr:colOff>
      <xdr:row>40</xdr:row>
      <xdr:rowOff>0</xdr:rowOff>
    </xdr:to>
    <xdr:pic>
      <xdr:nvPicPr>
        <xdr:cNvPr id="39" name="Image 2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5" y="14728031"/>
          <a:ext cx="114908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209551</xdr:colOff>
      <xdr:row>40</xdr:row>
      <xdr:rowOff>83343</xdr:rowOff>
    </xdr:from>
    <xdr:to>
      <xdr:col>2</xdr:col>
      <xdr:colOff>965599</xdr:colOff>
      <xdr:row>40</xdr:row>
      <xdr:rowOff>357187</xdr:rowOff>
    </xdr:to>
    <xdr:pic>
      <xdr:nvPicPr>
        <xdr:cNvPr id="40" name="Image 26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0114" y="15144749"/>
          <a:ext cx="756048" cy="27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261936</xdr:colOff>
      <xdr:row>43</xdr:row>
      <xdr:rowOff>107156</xdr:rowOff>
    </xdr:from>
    <xdr:to>
      <xdr:col>2</xdr:col>
      <xdr:colOff>970359</xdr:colOff>
      <xdr:row>43</xdr:row>
      <xdr:rowOff>292364</xdr:rowOff>
    </xdr:to>
    <xdr:pic>
      <xdr:nvPicPr>
        <xdr:cNvPr id="41" name="Image 2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499" y="16311562"/>
          <a:ext cx="708423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41</xdr:row>
      <xdr:rowOff>11906</xdr:rowOff>
    </xdr:from>
    <xdr:to>
      <xdr:col>2</xdr:col>
      <xdr:colOff>826691</xdr:colOff>
      <xdr:row>41</xdr:row>
      <xdr:rowOff>345281</xdr:rowOff>
    </xdr:to>
    <xdr:pic>
      <xdr:nvPicPr>
        <xdr:cNvPr id="42" name="Image 1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738" y="15454312"/>
          <a:ext cx="56951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319087</xdr:colOff>
      <xdr:row>42</xdr:row>
      <xdr:rowOff>45242</xdr:rowOff>
    </xdr:from>
    <xdr:to>
      <xdr:col>2</xdr:col>
      <xdr:colOff>749698</xdr:colOff>
      <xdr:row>42</xdr:row>
      <xdr:rowOff>346207</xdr:rowOff>
    </xdr:to>
    <xdr:pic>
      <xdr:nvPicPr>
        <xdr:cNvPr id="43" name="Image 18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0" y="15868648"/>
          <a:ext cx="430611" cy="3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178594</xdr:colOff>
      <xdr:row>44</xdr:row>
      <xdr:rowOff>23813</xdr:rowOff>
    </xdr:from>
    <xdr:to>
      <xdr:col>2</xdr:col>
      <xdr:colOff>1125857</xdr:colOff>
      <xdr:row>44</xdr:row>
      <xdr:rowOff>333376</xdr:rowOff>
    </xdr:to>
    <xdr:pic>
      <xdr:nvPicPr>
        <xdr:cNvPr id="44" name="Image 28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9157" y="16609219"/>
          <a:ext cx="947263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144917</xdr:colOff>
      <xdr:row>45</xdr:row>
      <xdr:rowOff>59872</xdr:rowOff>
    </xdr:from>
    <xdr:to>
      <xdr:col>2</xdr:col>
      <xdr:colOff>1073606</xdr:colOff>
      <xdr:row>45</xdr:row>
      <xdr:rowOff>295140</xdr:rowOff>
    </xdr:to>
    <xdr:pic>
      <xdr:nvPicPr>
        <xdr:cNvPr id="45" name="Image 2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2810" y="17463408"/>
          <a:ext cx="928689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46</xdr:row>
      <xdr:rowOff>45244</xdr:rowOff>
    </xdr:from>
    <xdr:to>
      <xdr:col>2</xdr:col>
      <xdr:colOff>857250</xdr:colOff>
      <xdr:row>46</xdr:row>
      <xdr:rowOff>335005</xdr:rowOff>
    </xdr:to>
    <xdr:pic>
      <xdr:nvPicPr>
        <xdr:cNvPr id="46" name="Image 19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2038" y="17392650"/>
          <a:ext cx="485775" cy="289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276226</xdr:colOff>
      <xdr:row>47</xdr:row>
      <xdr:rowOff>35720</xdr:rowOff>
    </xdr:from>
    <xdr:to>
      <xdr:col>2</xdr:col>
      <xdr:colOff>845344</xdr:colOff>
      <xdr:row>47</xdr:row>
      <xdr:rowOff>364660</xdr:rowOff>
    </xdr:to>
    <xdr:pic>
      <xdr:nvPicPr>
        <xdr:cNvPr id="47" name="Image 20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89" y="17764126"/>
          <a:ext cx="569118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269082</xdr:colOff>
      <xdr:row>48</xdr:row>
      <xdr:rowOff>73819</xdr:rowOff>
    </xdr:from>
    <xdr:to>
      <xdr:col>2</xdr:col>
      <xdr:colOff>806872</xdr:colOff>
      <xdr:row>48</xdr:row>
      <xdr:rowOff>345325</xdr:rowOff>
    </xdr:to>
    <xdr:pic>
      <xdr:nvPicPr>
        <xdr:cNvPr id="48" name="Image 21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9645" y="18183225"/>
          <a:ext cx="537790" cy="2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250031</xdr:colOff>
      <xdr:row>49</xdr:row>
      <xdr:rowOff>28577</xdr:rowOff>
    </xdr:from>
    <xdr:to>
      <xdr:col>2</xdr:col>
      <xdr:colOff>949681</xdr:colOff>
      <xdr:row>49</xdr:row>
      <xdr:rowOff>367959</xdr:rowOff>
    </xdr:to>
    <xdr:pic>
      <xdr:nvPicPr>
        <xdr:cNvPr id="49" name="Image 22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0594" y="18518983"/>
          <a:ext cx="699650" cy="33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192881</xdr:colOff>
      <xdr:row>50</xdr:row>
      <xdr:rowOff>28577</xdr:rowOff>
    </xdr:from>
    <xdr:to>
      <xdr:col>2</xdr:col>
      <xdr:colOff>976071</xdr:colOff>
      <xdr:row>50</xdr:row>
      <xdr:rowOff>357517</xdr:rowOff>
    </xdr:to>
    <xdr:pic>
      <xdr:nvPicPr>
        <xdr:cNvPr id="50" name="Image 23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444" y="18899983"/>
          <a:ext cx="783190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192881</xdr:colOff>
      <xdr:row>51</xdr:row>
      <xdr:rowOff>59531</xdr:rowOff>
    </xdr:from>
    <xdr:to>
      <xdr:col>2</xdr:col>
      <xdr:colOff>1166812</xdr:colOff>
      <xdr:row>51</xdr:row>
      <xdr:rowOff>333250</xdr:rowOff>
    </xdr:to>
    <xdr:pic>
      <xdr:nvPicPr>
        <xdr:cNvPr id="51" name="Image 30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444" y="19311937"/>
          <a:ext cx="973931" cy="273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200026</xdr:colOff>
      <xdr:row>52</xdr:row>
      <xdr:rowOff>69056</xdr:rowOff>
    </xdr:from>
    <xdr:to>
      <xdr:col>2</xdr:col>
      <xdr:colOff>1186688</xdr:colOff>
      <xdr:row>52</xdr:row>
      <xdr:rowOff>349141</xdr:rowOff>
    </xdr:to>
    <xdr:pic>
      <xdr:nvPicPr>
        <xdr:cNvPr id="52" name="Image 31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0589" y="19702462"/>
          <a:ext cx="986662" cy="2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783" y="20026312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54</xdr:row>
      <xdr:rowOff>23813</xdr:rowOff>
    </xdr:from>
    <xdr:to>
      <xdr:col>2</xdr:col>
      <xdr:colOff>1321594</xdr:colOff>
      <xdr:row>54</xdr:row>
      <xdr:rowOff>327736</xdr:rowOff>
    </xdr:to>
    <xdr:pic>
      <xdr:nvPicPr>
        <xdr:cNvPr id="54" name="Image 3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1" y="20419219"/>
          <a:ext cx="1154906" cy="30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657" y="20812125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3939" y="21205033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</xdr:colOff>
      <xdr:row>57</xdr:row>
      <xdr:rowOff>71437</xdr:rowOff>
    </xdr:from>
    <xdr:to>
      <xdr:col>2</xdr:col>
      <xdr:colOff>1131093</xdr:colOff>
      <xdr:row>57</xdr:row>
      <xdr:rowOff>361156</xdr:rowOff>
    </xdr:to>
    <xdr:pic>
      <xdr:nvPicPr>
        <xdr:cNvPr id="57" name="Image 33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21609843"/>
          <a:ext cx="869156" cy="28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107157</xdr:colOff>
      <xdr:row>58</xdr:row>
      <xdr:rowOff>142876</xdr:rowOff>
    </xdr:from>
    <xdr:to>
      <xdr:col>2</xdr:col>
      <xdr:colOff>1431938</xdr:colOff>
      <xdr:row>61</xdr:row>
      <xdr:rowOff>214314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7720" y="22062282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321469</xdr:colOff>
      <xdr:row>3</xdr:row>
      <xdr:rowOff>95251</xdr:rowOff>
    </xdr:from>
    <xdr:to>
      <xdr:col>2</xdr:col>
      <xdr:colOff>1120451</xdr:colOff>
      <xdr:row>3</xdr:row>
      <xdr:rowOff>321469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444" y="1685926"/>
          <a:ext cx="798982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340518</xdr:colOff>
      <xdr:row>5</xdr:row>
      <xdr:rowOff>119063</xdr:rowOff>
    </xdr:from>
    <xdr:to>
      <xdr:col>2</xdr:col>
      <xdr:colOff>1048049</xdr:colOff>
      <xdr:row>5</xdr:row>
      <xdr:rowOff>297149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2493" y="2376488"/>
          <a:ext cx="707531" cy="17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373857</xdr:colOff>
      <xdr:row>4</xdr:row>
      <xdr:rowOff>99674</xdr:rowOff>
    </xdr:from>
    <xdr:to>
      <xdr:col>2</xdr:col>
      <xdr:colOff>1042884</xdr:colOff>
      <xdr:row>4</xdr:row>
      <xdr:rowOff>301826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32" y="2033249"/>
          <a:ext cx="669027" cy="20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164305</xdr:colOff>
      <xdr:row>8</xdr:row>
      <xdr:rowOff>95250</xdr:rowOff>
    </xdr:from>
    <xdr:to>
      <xdr:col>2</xdr:col>
      <xdr:colOff>1142999</xdr:colOff>
      <xdr:row>8</xdr:row>
      <xdr:rowOff>324036</xdr:rowOff>
    </xdr:to>
    <xdr:pic>
      <xdr:nvPicPr>
        <xdr:cNvPr id="8" name="Image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0" y="3419475"/>
          <a:ext cx="978694" cy="228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175191</xdr:colOff>
      <xdr:row>11</xdr:row>
      <xdr:rowOff>74840</xdr:rowOff>
    </xdr:from>
    <xdr:to>
      <xdr:col>2</xdr:col>
      <xdr:colOff>839758</xdr:colOff>
      <xdr:row>11</xdr:row>
      <xdr:rowOff>346296</xdr:rowOff>
    </xdr:to>
    <xdr:pic>
      <xdr:nvPicPr>
        <xdr:cNvPr id="9" name="Image 36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3084" y="3612697"/>
          <a:ext cx="664567" cy="27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817" y="4126706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11</xdr:row>
      <xdr:rowOff>47625</xdr:rowOff>
    </xdr:from>
    <xdr:to>
      <xdr:col>2</xdr:col>
      <xdr:colOff>928687</xdr:colOff>
      <xdr:row>11</xdr:row>
      <xdr:rowOff>334840</xdr:rowOff>
    </xdr:to>
    <xdr:pic>
      <xdr:nvPicPr>
        <xdr:cNvPr id="11" name="Image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663" y="4514850"/>
          <a:ext cx="761999" cy="28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4" y="5345907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221457</xdr:colOff>
      <xdr:row>15</xdr:row>
      <xdr:rowOff>45026</xdr:rowOff>
    </xdr:from>
    <xdr:to>
      <xdr:col>2</xdr:col>
      <xdr:colOff>1087151</xdr:colOff>
      <xdr:row>15</xdr:row>
      <xdr:rowOff>365847</xdr:rowOff>
    </xdr:to>
    <xdr:pic>
      <xdr:nvPicPr>
        <xdr:cNvPr id="16" name="Image 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3432" y="6036251"/>
          <a:ext cx="865694" cy="32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92868</xdr:colOff>
      <xdr:row>18</xdr:row>
      <xdr:rowOff>64293</xdr:rowOff>
    </xdr:from>
    <xdr:to>
      <xdr:col>2</xdr:col>
      <xdr:colOff>1350168</xdr:colOff>
      <xdr:row>18</xdr:row>
      <xdr:rowOff>369093</xdr:rowOff>
    </xdr:to>
    <xdr:pic>
      <xdr:nvPicPr>
        <xdr:cNvPr id="18" name="Image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4843" y="7198518"/>
          <a:ext cx="1257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9455943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88106</xdr:colOff>
      <xdr:row>35</xdr:row>
      <xdr:rowOff>59532</xdr:rowOff>
    </xdr:from>
    <xdr:to>
      <xdr:col>2</xdr:col>
      <xdr:colOff>1461164</xdr:colOff>
      <xdr:row>35</xdr:row>
      <xdr:rowOff>357188</xdr:rowOff>
    </xdr:to>
    <xdr:pic>
      <xdr:nvPicPr>
        <xdr:cNvPr id="35" name="Image 2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081" y="13642182"/>
          <a:ext cx="1373058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37</xdr:row>
      <xdr:rowOff>23813</xdr:rowOff>
    </xdr:from>
    <xdr:to>
      <xdr:col>2</xdr:col>
      <xdr:colOff>809625</xdr:colOff>
      <xdr:row>37</xdr:row>
      <xdr:rowOff>357188</xdr:rowOff>
    </xdr:to>
    <xdr:pic>
      <xdr:nvPicPr>
        <xdr:cNvPr id="37" name="Image 1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4368463"/>
          <a:ext cx="552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38</xdr:row>
      <xdr:rowOff>38100</xdr:rowOff>
    </xdr:from>
    <xdr:to>
      <xdr:col>2</xdr:col>
      <xdr:colOff>850108</xdr:colOff>
      <xdr:row>38</xdr:row>
      <xdr:rowOff>333375</xdr:rowOff>
    </xdr:to>
    <xdr:pic>
      <xdr:nvPicPr>
        <xdr:cNvPr id="38" name="Image 1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14763750"/>
          <a:ext cx="623888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154782</xdr:colOff>
      <xdr:row>39</xdr:row>
      <xdr:rowOff>47625</xdr:rowOff>
    </xdr:from>
    <xdr:to>
      <xdr:col>2</xdr:col>
      <xdr:colOff>1303862</xdr:colOff>
      <xdr:row>40</xdr:row>
      <xdr:rowOff>0</xdr:rowOff>
    </xdr:to>
    <xdr:pic>
      <xdr:nvPicPr>
        <xdr:cNvPr id="39" name="Image 24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7" y="15154275"/>
          <a:ext cx="114908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41</xdr:row>
      <xdr:rowOff>11906</xdr:rowOff>
    </xdr:from>
    <xdr:to>
      <xdr:col>2</xdr:col>
      <xdr:colOff>826691</xdr:colOff>
      <xdr:row>41</xdr:row>
      <xdr:rowOff>345281</xdr:rowOff>
    </xdr:to>
    <xdr:pic>
      <xdr:nvPicPr>
        <xdr:cNvPr id="42" name="Image 1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5880556"/>
          <a:ext cx="56951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46</xdr:row>
      <xdr:rowOff>45244</xdr:rowOff>
    </xdr:from>
    <xdr:to>
      <xdr:col>2</xdr:col>
      <xdr:colOff>857250</xdr:colOff>
      <xdr:row>47</xdr:row>
      <xdr:rowOff>289761</xdr:rowOff>
    </xdr:to>
    <xdr:pic>
      <xdr:nvPicPr>
        <xdr:cNvPr id="46" name="Image 1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7761744"/>
          <a:ext cx="485775" cy="289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276226</xdr:colOff>
      <xdr:row>47</xdr:row>
      <xdr:rowOff>35720</xdr:rowOff>
    </xdr:from>
    <xdr:to>
      <xdr:col>2</xdr:col>
      <xdr:colOff>845344</xdr:colOff>
      <xdr:row>47</xdr:row>
      <xdr:rowOff>364660</xdr:rowOff>
    </xdr:to>
    <xdr:pic>
      <xdr:nvPicPr>
        <xdr:cNvPr id="47" name="Image 2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1" y="18133220"/>
          <a:ext cx="569118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217714</xdr:colOff>
      <xdr:row>9</xdr:row>
      <xdr:rowOff>54429</xdr:rowOff>
    </xdr:from>
    <xdr:to>
      <xdr:col>2</xdr:col>
      <xdr:colOff>882281</xdr:colOff>
      <xdr:row>9</xdr:row>
      <xdr:rowOff>325885</xdr:rowOff>
    </xdr:to>
    <xdr:pic>
      <xdr:nvPicPr>
        <xdr:cNvPr id="59" name="Image 36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5607" y="2830286"/>
          <a:ext cx="664567" cy="27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321469</xdr:colOff>
      <xdr:row>3</xdr:row>
      <xdr:rowOff>95251</xdr:rowOff>
    </xdr:from>
    <xdr:to>
      <xdr:col>2</xdr:col>
      <xdr:colOff>1120451</xdr:colOff>
      <xdr:row>3</xdr:row>
      <xdr:rowOff>321469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444" y="1685926"/>
          <a:ext cx="798982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373857</xdr:colOff>
      <xdr:row>4</xdr:row>
      <xdr:rowOff>99674</xdr:rowOff>
    </xdr:from>
    <xdr:to>
      <xdr:col>2</xdr:col>
      <xdr:colOff>1042884</xdr:colOff>
      <xdr:row>4</xdr:row>
      <xdr:rowOff>301826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32" y="2033249"/>
          <a:ext cx="669027" cy="20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164305</xdr:colOff>
      <xdr:row>8</xdr:row>
      <xdr:rowOff>95250</xdr:rowOff>
    </xdr:from>
    <xdr:to>
      <xdr:col>2</xdr:col>
      <xdr:colOff>1142999</xdr:colOff>
      <xdr:row>8</xdr:row>
      <xdr:rowOff>324036</xdr:rowOff>
    </xdr:to>
    <xdr:pic>
      <xdr:nvPicPr>
        <xdr:cNvPr id="8" name="Image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0" y="3419475"/>
          <a:ext cx="978694" cy="228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161584</xdr:colOff>
      <xdr:row>9</xdr:row>
      <xdr:rowOff>74840</xdr:rowOff>
    </xdr:from>
    <xdr:to>
      <xdr:col>2</xdr:col>
      <xdr:colOff>826151</xdr:colOff>
      <xdr:row>9</xdr:row>
      <xdr:rowOff>346296</xdr:rowOff>
    </xdr:to>
    <xdr:pic>
      <xdr:nvPicPr>
        <xdr:cNvPr id="9" name="Image 36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9477" y="3599090"/>
          <a:ext cx="664567" cy="27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11</xdr:row>
      <xdr:rowOff>47625</xdr:rowOff>
    </xdr:from>
    <xdr:to>
      <xdr:col>2</xdr:col>
      <xdr:colOff>928687</xdr:colOff>
      <xdr:row>11</xdr:row>
      <xdr:rowOff>334840</xdr:rowOff>
    </xdr:to>
    <xdr:pic>
      <xdr:nvPicPr>
        <xdr:cNvPr id="11" name="Image 9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663" y="4514850"/>
          <a:ext cx="761999" cy="28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4" y="5345907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92868</xdr:colOff>
      <xdr:row>18</xdr:row>
      <xdr:rowOff>64293</xdr:rowOff>
    </xdr:from>
    <xdr:to>
      <xdr:col>2</xdr:col>
      <xdr:colOff>1350168</xdr:colOff>
      <xdr:row>18</xdr:row>
      <xdr:rowOff>369093</xdr:rowOff>
    </xdr:to>
    <xdr:pic>
      <xdr:nvPicPr>
        <xdr:cNvPr id="18" name="Image 1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4843" y="7198518"/>
          <a:ext cx="1257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</xdr:colOff>
      <xdr:row>34</xdr:row>
      <xdr:rowOff>57150</xdr:rowOff>
    </xdr:from>
    <xdr:to>
      <xdr:col>2</xdr:col>
      <xdr:colOff>1313656</xdr:colOff>
      <xdr:row>34</xdr:row>
      <xdr:rowOff>358775</xdr:rowOff>
    </xdr:to>
    <xdr:pic>
      <xdr:nvPicPr>
        <xdr:cNvPr id="34" name="Image 2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6" y="13258800"/>
          <a:ext cx="11588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38</xdr:row>
      <xdr:rowOff>38100</xdr:rowOff>
    </xdr:from>
    <xdr:to>
      <xdr:col>2</xdr:col>
      <xdr:colOff>850108</xdr:colOff>
      <xdr:row>38</xdr:row>
      <xdr:rowOff>333375</xdr:rowOff>
    </xdr:to>
    <xdr:pic>
      <xdr:nvPicPr>
        <xdr:cNvPr id="38" name="Image 16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14763750"/>
          <a:ext cx="623888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154782</xdr:colOff>
      <xdr:row>39</xdr:row>
      <xdr:rowOff>47625</xdr:rowOff>
    </xdr:from>
    <xdr:to>
      <xdr:col>2</xdr:col>
      <xdr:colOff>1303862</xdr:colOff>
      <xdr:row>40</xdr:row>
      <xdr:rowOff>0</xdr:rowOff>
    </xdr:to>
    <xdr:pic>
      <xdr:nvPicPr>
        <xdr:cNvPr id="39" name="Image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7" y="15154275"/>
          <a:ext cx="114908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41</xdr:row>
      <xdr:rowOff>11906</xdr:rowOff>
    </xdr:from>
    <xdr:to>
      <xdr:col>2</xdr:col>
      <xdr:colOff>826691</xdr:colOff>
      <xdr:row>41</xdr:row>
      <xdr:rowOff>345281</xdr:rowOff>
    </xdr:to>
    <xdr:pic>
      <xdr:nvPicPr>
        <xdr:cNvPr id="42" name="Image 1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5880556"/>
          <a:ext cx="56951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276226</xdr:colOff>
      <xdr:row>47</xdr:row>
      <xdr:rowOff>35720</xdr:rowOff>
    </xdr:from>
    <xdr:to>
      <xdr:col>2</xdr:col>
      <xdr:colOff>845344</xdr:colOff>
      <xdr:row>47</xdr:row>
      <xdr:rowOff>364660</xdr:rowOff>
    </xdr:to>
    <xdr:pic>
      <xdr:nvPicPr>
        <xdr:cNvPr id="47" name="Image 2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1" y="18133220"/>
          <a:ext cx="569118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321469</xdr:colOff>
      <xdr:row>3</xdr:row>
      <xdr:rowOff>95251</xdr:rowOff>
    </xdr:from>
    <xdr:to>
      <xdr:col>2</xdr:col>
      <xdr:colOff>1120451</xdr:colOff>
      <xdr:row>3</xdr:row>
      <xdr:rowOff>321469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444" y="1685926"/>
          <a:ext cx="798982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373857</xdr:colOff>
      <xdr:row>4</xdr:row>
      <xdr:rowOff>99674</xdr:rowOff>
    </xdr:from>
    <xdr:to>
      <xdr:col>2</xdr:col>
      <xdr:colOff>1042884</xdr:colOff>
      <xdr:row>4</xdr:row>
      <xdr:rowOff>301826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32" y="2033249"/>
          <a:ext cx="669027" cy="20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164305</xdr:colOff>
      <xdr:row>8</xdr:row>
      <xdr:rowOff>95250</xdr:rowOff>
    </xdr:from>
    <xdr:to>
      <xdr:col>2</xdr:col>
      <xdr:colOff>1142999</xdr:colOff>
      <xdr:row>8</xdr:row>
      <xdr:rowOff>324036</xdr:rowOff>
    </xdr:to>
    <xdr:pic>
      <xdr:nvPicPr>
        <xdr:cNvPr id="8" name="Image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0" y="3419475"/>
          <a:ext cx="978694" cy="228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202406</xdr:colOff>
      <xdr:row>9</xdr:row>
      <xdr:rowOff>47626</xdr:rowOff>
    </xdr:from>
    <xdr:to>
      <xdr:col>2</xdr:col>
      <xdr:colOff>866973</xdr:colOff>
      <xdr:row>9</xdr:row>
      <xdr:rowOff>319082</xdr:rowOff>
    </xdr:to>
    <xdr:pic>
      <xdr:nvPicPr>
        <xdr:cNvPr id="9" name="Image 36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4381" y="3752851"/>
          <a:ext cx="664567" cy="27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4" y="5345907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202407</xdr:colOff>
      <xdr:row>14</xdr:row>
      <xdr:rowOff>59531</xdr:rowOff>
    </xdr:from>
    <xdr:to>
      <xdr:col>2</xdr:col>
      <xdr:colOff>1121787</xdr:colOff>
      <xdr:row>14</xdr:row>
      <xdr:rowOff>369095</xdr:rowOff>
    </xdr:to>
    <xdr:pic>
      <xdr:nvPicPr>
        <xdr:cNvPr id="14" name="Image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2" y="5669756"/>
          <a:ext cx="919380" cy="309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</xdr:colOff>
      <xdr:row>34</xdr:row>
      <xdr:rowOff>57150</xdr:rowOff>
    </xdr:from>
    <xdr:to>
      <xdr:col>2</xdr:col>
      <xdr:colOff>1313656</xdr:colOff>
      <xdr:row>34</xdr:row>
      <xdr:rowOff>358775</xdr:rowOff>
    </xdr:to>
    <xdr:pic>
      <xdr:nvPicPr>
        <xdr:cNvPr id="34" name="Image 2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6" y="13258800"/>
          <a:ext cx="11588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38</xdr:row>
      <xdr:rowOff>38100</xdr:rowOff>
    </xdr:from>
    <xdr:to>
      <xdr:col>2</xdr:col>
      <xdr:colOff>850108</xdr:colOff>
      <xdr:row>38</xdr:row>
      <xdr:rowOff>333375</xdr:rowOff>
    </xdr:to>
    <xdr:pic>
      <xdr:nvPicPr>
        <xdr:cNvPr id="38" name="Image 16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14763750"/>
          <a:ext cx="623888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154782</xdr:colOff>
      <xdr:row>39</xdr:row>
      <xdr:rowOff>47625</xdr:rowOff>
    </xdr:from>
    <xdr:to>
      <xdr:col>2</xdr:col>
      <xdr:colOff>1303862</xdr:colOff>
      <xdr:row>40</xdr:row>
      <xdr:rowOff>0</xdr:rowOff>
    </xdr:to>
    <xdr:pic>
      <xdr:nvPicPr>
        <xdr:cNvPr id="39" name="Image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7" y="15154275"/>
          <a:ext cx="114908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276226</xdr:colOff>
      <xdr:row>47</xdr:row>
      <xdr:rowOff>35720</xdr:rowOff>
    </xdr:from>
    <xdr:to>
      <xdr:col>2</xdr:col>
      <xdr:colOff>845344</xdr:colOff>
      <xdr:row>47</xdr:row>
      <xdr:rowOff>364660</xdr:rowOff>
    </xdr:to>
    <xdr:pic>
      <xdr:nvPicPr>
        <xdr:cNvPr id="47" name="Image 20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1" y="18133220"/>
          <a:ext cx="569118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107157</xdr:colOff>
      <xdr:row>58</xdr:row>
      <xdr:rowOff>142876</xdr:rowOff>
    </xdr:from>
    <xdr:to>
      <xdr:col>2</xdr:col>
      <xdr:colOff>1431938</xdr:colOff>
      <xdr:row>61</xdr:row>
      <xdr:rowOff>214314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9132" y="22431376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373857</xdr:colOff>
      <xdr:row>4</xdr:row>
      <xdr:rowOff>99674</xdr:rowOff>
    </xdr:from>
    <xdr:to>
      <xdr:col>2</xdr:col>
      <xdr:colOff>1042884</xdr:colOff>
      <xdr:row>4</xdr:row>
      <xdr:rowOff>301826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32" y="2033249"/>
          <a:ext cx="669027" cy="20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250032</xdr:colOff>
      <xdr:row>6</xdr:row>
      <xdr:rowOff>47626</xdr:rowOff>
    </xdr:from>
    <xdr:to>
      <xdr:col>2</xdr:col>
      <xdr:colOff>972119</xdr:colOff>
      <xdr:row>6</xdr:row>
      <xdr:rowOff>273651</xdr:rowOff>
    </xdr:to>
    <xdr:pic>
      <xdr:nvPicPr>
        <xdr:cNvPr id="6" name="Image 34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2007" y="2628901"/>
          <a:ext cx="722087" cy="22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7</xdr:row>
      <xdr:rowOff>41162</xdr:rowOff>
    </xdr:from>
    <xdr:to>
      <xdr:col>2</xdr:col>
      <xdr:colOff>940864</xdr:colOff>
      <xdr:row>7</xdr:row>
      <xdr:rowOff>297655</xdr:rowOff>
    </xdr:to>
    <xdr:pic>
      <xdr:nvPicPr>
        <xdr:cNvPr id="7" name="Image 35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04875" y="2946287"/>
          <a:ext cx="597964" cy="25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817" y="4126706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4" y="5345907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202407</xdr:colOff>
      <xdr:row>14</xdr:row>
      <xdr:rowOff>59531</xdr:rowOff>
    </xdr:from>
    <xdr:to>
      <xdr:col>2</xdr:col>
      <xdr:colOff>1121787</xdr:colOff>
      <xdr:row>14</xdr:row>
      <xdr:rowOff>369095</xdr:rowOff>
    </xdr:to>
    <xdr:pic>
      <xdr:nvPicPr>
        <xdr:cNvPr id="14" name="Image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2" y="5669756"/>
          <a:ext cx="919380" cy="309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226219</xdr:colOff>
      <xdr:row>16</xdr:row>
      <xdr:rowOff>84425</xdr:rowOff>
    </xdr:from>
    <xdr:to>
      <xdr:col>2</xdr:col>
      <xdr:colOff>1138888</xdr:colOff>
      <xdr:row>16</xdr:row>
      <xdr:rowOff>337705</xdr:rowOff>
    </xdr:to>
    <xdr:pic>
      <xdr:nvPicPr>
        <xdr:cNvPr id="15" name="Image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4" y="6456650"/>
          <a:ext cx="912669" cy="25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</xdr:colOff>
      <xdr:row>34</xdr:row>
      <xdr:rowOff>57150</xdr:rowOff>
    </xdr:from>
    <xdr:to>
      <xdr:col>2</xdr:col>
      <xdr:colOff>1313656</xdr:colOff>
      <xdr:row>34</xdr:row>
      <xdr:rowOff>358775</xdr:rowOff>
    </xdr:to>
    <xdr:pic>
      <xdr:nvPicPr>
        <xdr:cNvPr id="34" name="Image 2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6" y="13258800"/>
          <a:ext cx="11588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154782</xdr:colOff>
      <xdr:row>39</xdr:row>
      <xdr:rowOff>47625</xdr:rowOff>
    </xdr:from>
    <xdr:to>
      <xdr:col>2</xdr:col>
      <xdr:colOff>1303862</xdr:colOff>
      <xdr:row>40</xdr:row>
      <xdr:rowOff>0</xdr:rowOff>
    </xdr:to>
    <xdr:pic>
      <xdr:nvPicPr>
        <xdr:cNvPr id="39" name="Image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7" y="15154275"/>
          <a:ext cx="114908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261936</xdr:colOff>
      <xdr:row>43</xdr:row>
      <xdr:rowOff>107156</xdr:rowOff>
    </xdr:from>
    <xdr:to>
      <xdr:col>2</xdr:col>
      <xdr:colOff>970359</xdr:colOff>
      <xdr:row>43</xdr:row>
      <xdr:rowOff>292364</xdr:rowOff>
    </xdr:to>
    <xdr:pic>
      <xdr:nvPicPr>
        <xdr:cNvPr id="41" name="Image 2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1" y="16737806"/>
          <a:ext cx="708423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178594</xdr:colOff>
      <xdr:row>44</xdr:row>
      <xdr:rowOff>23813</xdr:rowOff>
    </xdr:from>
    <xdr:to>
      <xdr:col>2</xdr:col>
      <xdr:colOff>1125857</xdr:colOff>
      <xdr:row>44</xdr:row>
      <xdr:rowOff>333376</xdr:rowOff>
    </xdr:to>
    <xdr:pic>
      <xdr:nvPicPr>
        <xdr:cNvPr id="44" name="Image 2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569" y="17035463"/>
          <a:ext cx="947263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200026</xdr:colOff>
      <xdr:row>52</xdr:row>
      <xdr:rowOff>69056</xdr:rowOff>
    </xdr:from>
    <xdr:to>
      <xdr:col>2</xdr:col>
      <xdr:colOff>1186688</xdr:colOff>
      <xdr:row>52</xdr:row>
      <xdr:rowOff>349141</xdr:rowOff>
    </xdr:to>
    <xdr:pic>
      <xdr:nvPicPr>
        <xdr:cNvPr id="52" name="Image 3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1" y="20071556"/>
          <a:ext cx="986662" cy="2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340518</xdr:colOff>
      <xdr:row>5</xdr:row>
      <xdr:rowOff>119063</xdr:rowOff>
    </xdr:from>
    <xdr:to>
      <xdr:col>2</xdr:col>
      <xdr:colOff>1048049</xdr:colOff>
      <xdr:row>5</xdr:row>
      <xdr:rowOff>297149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2493" y="2376488"/>
          <a:ext cx="707531" cy="17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373857</xdr:colOff>
      <xdr:row>4</xdr:row>
      <xdr:rowOff>99674</xdr:rowOff>
    </xdr:from>
    <xdr:to>
      <xdr:col>2</xdr:col>
      <xdr:colOff>1042884</xdr:colOff>
      <xdr:row>4</xdr:row>
      <xdr:rowOff>301826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32" y="2033249"/>
          <a:ext cx="669027" cy="20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164305</xdr:colOff>
      <xdr:row>8</xdr:row>
      <xdr:rowOff>95250</xdr:rowOff>
    </xdr:from>
    <xdr:to>
      <xdr:col>2</xdr:col>
      <xdr:colOff>1142999</xdr:colOff>
      <xdr:row>8</xdr:row>
      <xdr:rowOff>324036</xdr:rowOff>
    </xdr:to>
    <xdr:pic>
      <xdr:nvPicPr>
        <xdr:cNvPr id="8" name="Image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0" y="3419475"/>
          <a:ext cx="978694" cy="228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817" y="4126706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226219</xdr:colOff>
      <xdr:row>16</xdr:row>
      <xdr:rowOff>84425</xdr:rowOff>
    </xdr:from>
    <xdr:to>
      <xdr:col>2</xdr:col>
      <xdr:colOff>1138888</xdr:colOff>
      <xdr:row>16</xdr:row>
      <xdr:rowOff>337705</xdr:rowOff>
    </xdr:to>
    <xdr:pic>
      <xdr:nvPicPr>
        <xdr:cNvPr id="15" name="Image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4" y="6456650"/>
          <a:ext cx="912669" cy="25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221457</xdr:colOff>
      <xdr:row>15</xdr:row>
      <xdr:rowOff>45026</xdr:rowOff>
    </xdr:from>
    <xdr:to>
      <xdr:col>2</xdr:col>
      <xdr:colOff>1087151</xdr:colOff>
      <xdr:row>15</xdr:row>
      <xdr:rowOff>365847</xdr:rowOff>
    </xdr:to>
    <xdr:pic>
      <xdr:nvPicPr>
        <xdr:cNvPr id="16" name="Image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3432" y="6036251"/>
          <a:ext cx="865694" cy="32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9455943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226219</xdr:colOff>
      <xdr:row>28</xdr:row>
      <xdr:rowOff>85726</xdr:rowOff>
    </xdr:from>
    <xdr:to>
      <xdr:col>2</xdr:col>
      <xdr:colOff>887547</xdr:colOff>
      <xdr:row>28</xdr:row>
      <xdr:rowOff>288848</xdr:rowOff>
    </xdr:to>
    <xdr:pic>
      <xdr:nvPicPr>
        <xdr:cNvPr id="26" name="Image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4" y="11029951"/>
          <a:ext cx="661328" cy="2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154782</xdr:colOff>
      <xdr:row>39</xdr:row>
      <xdr:rowOff>47625</xdr:rowOff>
    </xdr:from>
    <xdr:to>
      <xdr:col>2</xdr:col>
      <xdr:colOff>1303862</xdr:colOff>
      <xdr:row>40</xdr:row>
      <xdr:rowOff>0</xdr:rowOff>
    </xdr:to>
    <xdr:pic>
      <xdr:nvPicPr>
        <xdr:cNvPr id="39" name="Image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7" y="15154275"/>
          <a:ext cx="114908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209551</xdr:colOff>
      <xdr:row>40</xdr:row>
      <xdr:rowOff>83343</xdr:rowOff>
    </xdr:from>
    <xdr:to>
      <xdr:col>2</xdr:col>
      <xdr:colOff>965599</xdr:colOff>
      <xdr:row>40</xdr:row>
      <xdr:rowOff>357187</xdr:rowOff>
    </xdr:to>
    <xdr:pic>
      <xdr:nvPicPr>
        <xdr:cNvPr id="40" name="Image 2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6" y="15570993"/>
          <a:ext cx="756048" cy="27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261936</xdr:colOff>
      <xdr:row>43</xdr:row>
      <xdr:rowOff>107156</xdr:rowOff>
    </xdr:from>
    <xdr:to>
      <xdr:col>2</xdr:col>
      <xdr:colOff>970359</xdr:colOff>
      <xdr:row>43</xdr:row>
      <xdr:rowOff>292364</xdr:rowOff>
    </xdr:to>
    <xdr:pic>
      <xdr:nvPicPr>
        <xdr:cNvPr id="41" name="Image 2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1" y="16737806"/>
          <a:ext cx="708423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319087</xdr:colOff>
      <xdr:row>42</xdr:row>
      <xdr:rowOff>45242</xdr:rowOff>
    </xdr:from>
    <xdr:to>
      <xdr:col>2</xdr:col>
      <xdr:colOff>749698</xdr:colOff>
      <xdr:row>42</xdr:row>
      <xdr:rowOff>346207</xdr:rowOff>
    </xdr:to>
    <xdr:pic>
      <xdr:nvPicPr>
        <xdr:cNvPr id="43" name="Image 1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" y="16294892"/>
          <a:ext cx="430611" cy="3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144917</xdr:colOff>
      <xdr:row>45</xdr:row>
      <xdr:rowOff>59872</xdr:rowOff>
    </xdr:from>
    <xdr:to>
      <xdr:col>2</xdr:col>
      <xdr:colOff>1073606</xdr:colOff>
      <xdr:row>45</xdr:row>
      <xdr:rowOff>295140</xdr:rowOff>
    </xdr:to>
    <xdr:pic>
      <xdr:nvPicPr>
        <xdr:cNvPr id="45" name="Image 2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892" y="17452522"/>
          <a:ext cx="928689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269082</xdr:colOff>
      <xdr:row>48</xdr:row>
      <xdr:rowOff>73819</xdr:rowOff>
    </xdr:from>
    <xdr:to>
      <xdr:col>2</xdr:col>
      <xdr:colOff>806872</xdr:colOff>
      <xdr:row>48</xdr:row>
      <xdr:rowOff>345325</xdr:rowOff>
    </xdr:to>
    <xdr:pic>
      <xdr:nvPicPr>
        <xdr:cNvPr id="48" name="Image 21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057" y="18552319"/>
          <a:ext cx="537790" cy="2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515372</xdr:colOff>
      <xdr:row>58</xdr:row>
      <xdr:rowOff>156483</xdr:rowOff>
    </xdr:from>
    <xdr:to>
      <xdr:col>2</xdr:col>
      <xdr:colOff>1282260</xdr:colOff>
      <xdr:row>64</xdr:row>
      <xdr:rowOff>10207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372" y="22268090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250032</xdr:colOff>
      <xdr:row>6</xdr:row>
      <xdr:rowOff>47626</xdr:rowOff>
    </xdr:from>
    <xdr:to>
      <xdr:col>2</xdr:col>
      <xdr:colOff>972119</xdr:colOff>
      <xdr:row>6</xdr:row>
      <xdr:rowOff>273651</xdr:rowOff>
    </xdr:to>
    <xdr:pic>
      <xdr:nvPicPr>
        <xdr:cNvPr id="6" name="Image 34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2007" y="2628901"/>
          <a:ext cx="722087" cy="22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817" y="4126706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250032</xdr:colOff>
      <xdr:row>20</xdr:row>
      <xdr:rowOff>59531</xdr:rowOff>
    </xdr:from>
    <xdr:to>
      <xdr:col>2</xdr:col>
      <xdr:colOff>1126464</xdr:colOff>
      <xdr:row>20</xdr:row>
      <xdr:rowOff>357187</xdr:rowOff>
    </xdr:to>
    <xdr:pic>
      <xdr:nvPicPr>
        <xdr:cNvPr id="20" name="Image 1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7" y="7955756"/>
          <a:ext cx="876432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9455943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111919</xdr:colOff>
      <xdr:row>32</xdr:row>
      <xdr:rowOff>47625</xdr:rowOff>
    </xdr:from>
    <xdr:to>
      <xdr:col>2</xdr:col>
      <xdr:colOff>1310482</xdr:colOff>
      <xdr:row>32</xdr:row>
      <xdr:rowOff>333375</xdr:rowOff>
    </xdr:to>
    <xdr:pic>
      <xdr:nvPicPr>
        <xdr:cNvPr id="32" name="Image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3894" y="12487275"/>
          <a:ext cx="119856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</xdr:colOff>
      <xdr:row>34</xdr:row>
      <xdr:rowOff>57150</xdr:rowOff>
    </xdr:from>
    <xdr:to>
      <xdr:col>2</xdr:col>
      <xdr:colOff>1313656</xdr:colOff>
      <xdr:row>34</xdr:row>
      <xdr:rowOff>358775</xdr:rowOff>
    </xdr:to>
    <xdr:pic>
      <xdr:nvPicPr>
        <xdr:cNvPr id="34" name="Image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6" y="13258800"/>
          <a:ext cx="11588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144917</xdr:colOff>
      <xdr:row>45</xdr:row>
      <xdr:rowOff>59872</xdr:rowOff>
    </xdr:from>
    <xdr:to>
      <xdr:col>2</xdr:col>
      <xdr:colOff>1073606</xdr:colOff>
      <xdr:row>45</xdr:row>
      <xdr:rowOff>295140</xdr:rowOff>
    </xdr:to>
    <xdr:pic>
      <xdr:nvPicPr>
        <xdr:cNvPr id="45" name="Image 29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892" y="17452522"/>
          <a:ext cx="928689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46</xdr:row>
      <xdr:rowOff>45244</xdr:rowOff>
    </xdr:from>
    <xdr:to>
      <xdr:col>2</xdr:col>
      <xdr:colOff>857250</xdr:colOff>
      <xdr:row>46</xdr:row>
      <xdr:rowOff>335005</xdr:rowOff>
    </xdr:to>
    <xdr:pic>
      <xdr:nvPicPr>
        <xdr:cNvPr id="46" name="Image 19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7761744"/>
          <a:ext cx="485775" cy="289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269082</xdr:colOff>
      <xdr:row>48</xdr:row>
      <xdr:rowOff>73819</xdr:rowOff>
    </xdr:from>
    <xdr:to>
      <xdr:col>2</xdr:col>
      <xdr:colOff>806872</xdr:colOff>
      <xdr:row>48</xdr:row>
      <xdr:rowOff>345325</xdr:rowOff>
    </xdr:to>
    <xdr:pic>
      <xdr:nvPicPr>
        <xdr:cNvPr id="48" name="Image 21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057" y="18552319"/>
          <a:ext cx="537790" cy="2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250031</xdr:colOff>
      <xdr:row>49</xdr:row>
      <xdr:rowOff>28577</xdr:rowOff>
    </xdr:from>
    <xdr:to>
      <xdr:col>2</xdr:col>
      <xdr:colOff>949681</xdr:colOff>
      <xdr:row>49</xdr:row>
      <xdr:rowOff>367959</xdr:rowOff>
    </xdr:to>
    <xdr:pic>
      <xdr:nvPicPr>
        <xdr:cNvPr id="49" name="Image 22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6" y="18888077"/>
          <a:ext cx="699650" cy="33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192881</xdr:colOff>
      <xdr:row>50</xdr:row>
      <xdr:rowOff>28577</xdr:rowOff>
    </xdr:from>
    <xdr:to>
      <xdr:col>2</xdr:col>
      <xdr:colOff>976071</xdr:colOff>
      <xdr:row>50</xdr:row>
      <xdr:rowOff>357517</xdr:rowOff>
    </xdr:to>
    <xdr:pic>
      <xdr:nvPicPr>
        <xdr:cNvPr id="50" name="Image 23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856" y="19269077"/>
          <a:ext cx="783190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</xdr:colOff>
      <xdr:row>57</xdr:row>
      <xdr:rowOff>71437</xdr:rowOff>
    </xdr:from>
    <xdr:to>
      <xdr:col>2</xdr:col>
      <xdr:colOff>1131093</xdr:colOff>
      <xdr:row>57</xdr:row>
      <xdr:rowOff>361156</xdr:rowOff>
    </xdr:to>
    <xdr:pic>
      <xdr:nvPicPr>
        <xdr:cNvPr id="57" name="Image 3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2" y="21978937"/>
          <a:ext cx="869156" cy="28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107157</xdr:colOff>
      <xdr:row>58</xdr:row>
      <xdr:rowOff>142876</xdr:rowOff>
    </xdr:from>
    <xdr:to>
      <xdr:col>2</xdr:col>
      <xdr:colOff>1431938</xdr:colOff>
      <xdr:row>62</xdr:row>
      <xdr:rowOff>200707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9132" y="22431376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</xdr:row>
      <xdr:rowOff>95250</xdr:rowOff>
    </xdr:from>
    <xdr:to>
      <xdr:col>2</xdr:col>
      <xdr:colOff>964405</xdr:colOff>
      <xdr:row>2</xdr:row>
      <xdr:rowOff>273844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1068" y="1304925"/>
          <a:ext cx="595312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817" y="4126706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</xdr:row>
      <xdr:rowOff>33339</xdr:rowOff>
    </xdr:from>
    <xdr:to>
      <xdr:col>2</xdr:col>
      <xdr:colOff>858715</xdr:colOff>
      <xdr:row>12</xdr:row>
      <xdr:rowOff>344000</xdr:rowOff>
    </xdr:to>
    <xdr:pic>
      <xdr:nvPicPr>
        <xdr:cNvPr id="12" name="Imag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881564"/>
          <a:ext cx="592015" cy="31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</xdr:colOff>
      <xdr:row>17</xdr:row>
      <xdr:rowOff>59531</xdr:rowOff>
    </xdr:from>
    <xdr:to>
      <xdr:col>2</xdr:col>
      <xdr:colOff>1347787</xdr:colOff>
      <xdr:row>17</xdr:row>
      <xdr:rowOff>297656</xdr:rowOff>
    </xdr:to>
    <xdr:pic>
      <xdr:nvPicPr>
        <xdr:cNvPr id="17" name="Image 1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2937" y="6812756"/>
          <a:ext cx="1266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250032</xdr:colOff>
      <xdr:row>20</xdr:row>
      <xdr:rowOff>59531</xdr:rowOff>
    </xdr:from>
    <xdr:to>
      <xdr:col>2</xdr:col>
      <xdr:colOff>1126464</xdr:colOff>
      <xdr:row>20</xdr:row>
      <xdr:rowOff>357187</xdr:rowOff>
    </xdr:to>
    <xdr:pic>
      <xdr:nvPicPr>
        <xdr:cNvPr id="20" name="Image 1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7" y="7955756"/>
          <a:ext cx="876432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9455943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226219</xdr:colOff>
      <xdr:row>28</xdr:row>
      <xdr:rowOff>85726</xdr:rowOff>
    </xdr:from>
    <xdr:to>
      <xdr:col>2</xdr:col>
      <xdr:colOff>887547</xdr:colOff>
      <xdr:row>28</xdr:row>
      <xdr:rowOff>288848</xdr:rowOff>
    </xdr:to>
    <xdr:pic>
      <xdr:nvPicPr>
        <xdr:cNvPr id="26" name="Image 17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4" y="11029951"/>
          <a:ext cx="661328" cy="2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111919</xdr:colOff>
      <xdr:row>32</xdr:row>
      <xdr:rowOff>47625</xdr:rowOff>
    </xdr:from>
    <xdr:to>
      <xdr:col>2</xdr:col>
      <xdr:colOff>1310482</xdr:colOff>
      <xdr:row>32</xdr:row>
      <xdr:rowOff>333375</xdr:rowOff>
    </xdr:to>
    <xdr:pic>
      <xdr:nvPicPr>
        <xdr:cNvPr id="32" name="Image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3894" y="12487275"/>
          <a:ext cx="119856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178594</xdr:colOff>
      <xdr:row>44</xdr:row>
      <xdr:rowOff>23813</xdr:rowOff>
    </xdr:from>
    <xdr:to>
      <xdr:col>2</xdr:col>
      <xdr:colOff>1125857</xdr:colOff>
      <xdr:row>44</xdr:row>
      <xdr:rowOff>333376</xdr:rowOff>
    </xdr:to>
    <xdr:pic>
      <xdr:nvPicPr>
        <xdr:cNvPr id="44" name="Image 28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569" y="17035463"/>
          <a:ext cx="947263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144917</xdr:colOff>
      <xdr:row>45</xdr:row>
      <xdr:rowOff>59872</xdr:rowOff>
    </xdr:from>
    <xdr:to>
      <xdr:col>2</xdr:col>
      <xdr:colOff>1073606</xdr:colOff>
      <xdr:row>45</xdr:row>
      <xdr:rowOff>295140</xdr:rowOff>
    </xdr:to>
    <xdr:pic>
      <xdr:nvPicPr>
        <xdr:cNvPr id="45" name="Image 29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892" y="17452522"/>
          <a:ext cx="928689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46</xdr:row>
      <xdr:rowOff>45244</xdr:rowOff>
    </xdr:from>
    <xdr:to>
      <xdr:col>2</xdr:col>
      <xdr:colOff>857250</xdr:colOff>
      <xdr:row>46</xdr:row>
      <xdr:rowOff>335005</xdr:rowOff>
    </xdr:to>
    <xdr:pic>
      <xdr:nvPicPr>
        <xdr:cNvPr id="46" name="Image 19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7761744"/>
          <a:ext cx="485775" cy="289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269082</xdr:colOff>
      <xdr:row>48</xdr:row>
      <xdr:rowOff>73819</xdr:rowOff>
    </xdr:from>
    <xdr:to>
      <xdr:col>2</xdr:col>
      <xdr:colOff>806872</xdr:colOff>
      <xdr:row>48</xdr:row>
      <xdr:rowOff>345325</xdr:rowOff>
    </xdr:to>
    <xdr:pic>
      <xdr:nvPicPr>
        <xdr:cNvPr id="48" name="Image 21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057" y="18552319"/>
          <a:ext cx="537790" cy="2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192881</xdr:colOff>
      <xdr:row>50</xdr:row>
      <xdr:rowOff>28577</xdr:rowOff>
    </xdr:from>
    <xdr:to>
      <xdr:col>2</xdr:col>
      <xdr:colOff>976071</xdr:colOff>
      <xdr:row>50</xdr:row>
      <xdr:rowOff>357517</xdr:rowOff>
    </xdr:to>
    <xdr:pic>
      <xdr:nvPicPr>
        <xdr:cNvPr id="50" name="Image 23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856" y="19269077"/>
          <a:ext cx="783190" cy="32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200026</xdr:colOff>
      <xdr:row>52</xdr:row>
      <xdr:rowOff>69056</xdr:rowOff>
    </xdr:from>
    <xdr:to>
      <xdr:col>2</xdr:col>
      <xdr:colOff>1186688</xdr:colOff>
      <xdr:row>52</xdr:row>
      <xdr:rowOff>349141</xdr:rowOff>
    </xdr:to>
    <xdr:pic>
      <xdr:nvPicPr>
        <xdr:cNvPr id="52" name="Image 31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1" y="20071556"/>
          <a:ext cx="986662" cy="2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54</xdr:row>
      <xdr:rowOff>23813</xdr:rowOff>
    </xdr:from>
    <xdr:to>
      <xdr:col>2</xdr:col>
      <xdr:colOff>1321594</xdr:colOff>
      <xdr:row>54</xdr:row>
      <xdr:rowOff>327736</xdr:rowOff>
    </xdr:to>
    <xdr:pic>
      <xdr:nvPicPr>
        <xdr:cNvPr id="54" name="Image 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663" y="20788313"/>
          <a:ext cx="1154906" cy="30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</xdr:colOff>
      <xdr:row>57</xdr:row>
      <xdr:rowOff>71437</xdr:rowOff>
    </xdr:from>
    <xdr:to>
      <xdr:col>2</xdr:col>
      <xdr:colOff>1131093</xdr:colOff>
      <xdr:row>57</xdr:row>
      <xdr:rowOff>361156</xdr:rowOff>
    </xdr:to>
    <xdr:pic>
      <xdr:nvPicPr>
        <xdr:cNvPr id="57" name="Image 3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2" y="21978937"/>
          <a:ext cx="869156" cy="28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107157</xdr:colOff>
      <xdr:row>58</xdr:row>
      <xdr:rowOff>142876</xdr:rowOff>
    </xdr:from>
    <xdr:to>
      <xdr:col>2</xdr:col>
      <xdr:colOff>1431938</xdr:colOff>
      <xdr:row>62</xdr:row>
      <xdr:rowOff>200707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9132" y="22431376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202406</xdr:colOff>
      <xdr:row>9</xdr:row>
      <xdr:rowOff>47626</xdr:rowOff>
    </xdr:from>
    <xdr:to>
      <xdr:col>2</xdr:col>
      <xdr:colOff>866973</xdr:colOff>
      <xdr:row>9</xdr:row>
      <xdr:rowOff>319082</xdr:rowOff>
    </xdr:to>
    <xdr:pic>
      <xdr:nvPicPr>
        <xdr:cNvPr id="9" name="Image 36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4381" y="3752851"/>
          <a:ext cx="664567" cy="27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273842</xdr:colOff>
      <xdr:row>10</xdr:row>
      <xdr:rowOff>40481</xdr:rowOff>
    </xdr:from>
    <xdr:to>
      <xdr:col>2</xdr:col>
      <xdr:colOff>852161</xdr:colOff>
      <xdr:row>10</xdr:row>
      <xdr:rowOff>358239</xdr:rowOff>
    </xdr:to>
    <xdr:pic>
      <xdr:nvPicPr>
        <xdr:cNvPr id="10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817" y="4126706"/>
          <a:ext cx="578319" cy="31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4" y="5345907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250032</xdr:colOff>
      <xdr:row>20</xdr:row>
      <xdr:rowOff>59531</xdr:rowOff>
    </xdr:from>
    <xdr:to>
      <xdr:col>2</xdr:col>
      <xdr:colOff>1126464</xdr:colOff>
      <xdr:row>20</xdr:row>
      <xdr:rowOff>357187</xdr:rowOff>
    </xdr:to>
    <xdr:pic>
      <xdr:nvPicPr>
        <xdr:cNvPr id="20" name="Image 1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7" y="7955756"/>
          <a:ext cx="876432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95250</xdr:colOff>
      <xdr:row>25</xdr:row>
      <xdr:rowOff>107157</xdr:rowOff>
    </xdr:from>
    <xdr:to>
      <xdr:col>2</xdr:col>
      <xdr:colOff>1185282</xdr:colOff>
      <xdr:row>25</xdr:row>
      <xdr:rowOff>321469</xdr:rowOff>
    </xdr:to>
    <xdr:pic>
      <xdr:nvPicPr>
        <xdr:cNvPr id="23" name="Image 37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7225" y="9908382"/>
          <a:ext cx="1090032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9455943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226219</xdr:colOff>
      <xdr:row>28</xdr:row>
      <xdr:rowOff>85726</xdr:rowOff>
    </xdr:from>
    <xdr:to>
      <xdr:col>2</xdr:col>
      <xdr:colOff>887547</xdr:colOff>
      <xdr:row>28</xdr:row>
      <xdr:rowOff>288848</xdr:rowOff>
    </xdr:to>
    <xdr:pic>
      <xdr:nvPicPr>
        <xdr:cNvPr id="26" name="Image 1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4" y="11029951"/>
          <a:ext cx="661328" cy="2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280308</xdr:colOff>
      <xdr:row>31</xdr:row>
      <xdr:rowOff>57491</xdr:rowOff>
    </xdr:from>
    <xdr:to>
      <xdr:col>2</xdr:col>
      <xdr:colOff>1012542</xdr:colOff>
      <xdr:row>31</xdr:row>
      <xdr:rowOff>347334</xdr:rowOff>
    </xdr:to>
    <xdr:pic>
      <xdr:nvPicPr>
        <xdr:cNvPr id="29" name="Image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283" y="12144716"/>
          <a:ext cx="732234" cy="289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261938</xdr:colOff>
      <xdr:row>29</xdr:row>
      <xdr:rowOff>23813</xdr:rowOff>
    </xdr:from>
    <xdr:to>
      <xdr:col>2</xdr:col>
      <xdr:colOff>750094</xdr:colOff>
      <xdr:row>29</xdr:row>
      <xdr:rowOff>364505</xdr:rowOff>
    </xdr:to>
    <xdr:pic>
      <xdr:nvPicPr>
        <xdr:cNvPr id="30" name="Image 1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3" y="11349038"/>
          <a:ext cx="488156" cy="34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111919</xdr:colOff>
      <xdr:row>32</xdr:row>
      <xdr:rowOff>47625</xdr:rowOff>
    </xdr:from>
    <xdr:to>
      <xdr:col>2</xdr:col>
      <xdr:colOff>1310482</xdr:colOff>
      <xdr:row>32</xdr:row>
      <xdr:rowOff>333375</xdr:rowOff>
    </xdr:to>
    <xdr:pic>
      <xdr:nvPicPr>
        <xdr:cNvPr id="32" name="Image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3894" y="12487275"/>
          <a:ext cx="119856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</xdr:colOff>
      <xdr:row>34</xdr:row>
      <xdr:rowOff>57150</xdr:rowOff>
    </xdr:from>
    <xdr:to>
      <xdr:col>2</xdr:col>
      <xdr:colOff>1313656</xdr:colOff>
      <xdr:row>34</xdr:row>
      <xdr:rowOff>358775</xdr:rowOff>
    </xdr:to>
    <xdr:pic>
      <xdr:nvPicPr>
        <xdr:cNvPr id="34" name="Image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756" y="13258800"/>
          <a:ext cx="11588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209551</xdr:colOff>
      <xdr:row>40</xdr:row>
      <xdr:rowOff>83343</xdr:rowOff>
    </xdr:from>
    <xdr:to>
      <xdr:col>2</xdr:col>
      <xdr:colOff>965599</xdr:colOff>
      <xdr:row>40</xdr:row>
      <xdr:rowOff>357187</xdr:rowOff>
    </xdr:to>
    <xdr:pic>
      <xdr:nvPicPr>
        <xdr:cNvPr id="40" name="Image 26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6" y="15570993"/>
          <a:ext cx="756048" cy="27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41</xdr:row>
      <xdr:rowOff>11906</xdr:rowOff>
    </xdr:from>
    <xdr:to>
      <xdr:col>2</xdr:col>
      <xdr:colOff>826691</xdr:colOff>
      <xdr:row>41</xdr:row>
      <xdr:rowOff>345281</xdr:rowOff>
    </xdr:to>
    <xdr:pic>
      <xdr:nvPicPr>
        <xdr:cNvPr id="42" name="Image 17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5880556"/>
          <a:ext cx="56951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144917</xdr:colOff>
      <xdr:row>45</xdr:row>
      <xdr:rowOff>59872</xdr:rowOff>
    </xdr:from>
    <xdr:to>
      <xdr:col>2</xdr:col>
      <xdr:colOff>1073606</xdr:colOff>
      <xdr:row>45</xdr:row>
      <xdr:rowOff>295140</xdr:rowOff>
    </xdr:to>
    <xdr:pic>
      <xdr:nvPicPr>
        <xdr:cNvPr id="45" name="Image 29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892" y="17452522"/>
          <a:ext cx="928689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269082</xdr:colOff>
      <xdr:row>48</xdr:row>
      <xdr:rowOff>73819</xdr:rowOff>
    </xdr:from>
    <xdr:to>
      <xdr:col>2</xdr:col>
      <xdr:colOff>806872</xdr:colOff>
      <xdr:row>48</xdr:row>
      <xdr:rowOff>345325</xdr:rowOff>
    </xdr:to>
    <xdr:pic>
      <xdr:nvPicPr>
        <xdr:cNvPr id="48" name="Image 21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057" y="18552319"/>
          <a:ext cx="537790" cy="2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250031</xdr:colOff>
      <xdr:row>49</xdr:row>
      <xdr:rowOff>28577</xdr:rowOff>
    </xdr:from>
    <xdr:to>
      <xdr:col>2</xdr:col>
      <xdr:colOff>949681</xdr:colOff>
      <xdr:row>49</xdr:row>
      <xdr:rowOff>367959</xdr:rowOff>
    </xdr:to>
    <xdr:pic>
      <xdr:nvPicPr>
        <xdr:cNvPr id="49" name="Image 22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6" y="18888077"/>
          <a:ext cx="699650" cy="33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200026</xdr:colOff>
      <xdr:row>52</xdr:row>
      <xdr:rowOff>69056</xdr:rowOff>
    </xdr:from>
    <xdr:to>
      <xdr:col>2</xdr:col>
      <xdr:colOff>1186688</xdr:colOff>
      <xdr:row>52</xdr:row>
      <xdr:rowOff>349141</xdr:rowOff>
    </xdr:to>
    <xdr:pic>
      <xdr:nvPicPr>
        <xdr:cNvPr id="52" name="Image 3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1" y="20071556"/>
          <a:ext cx="986662" cy="2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54</xdr:row>
      <xdr:rowOff>23813</xdr:rowOff>
    </xdr:from>
    <xdr:to>
      <xdr:col>2</xdr:col>
      <xdr:colOff>1321594</xdr:colOff>
      <xdr:row>54</xdr:row>
      <xdr:rowOff>327736</xdr:rowOff>
    </xdr:to>
    <xdr:pic>
      <xdr:nvPicPr>
        <xdr:cNvPr id="54" name="Image 3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663" y="20788313"/>
          <a:ext cx="1154906" cy="30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</xdr:colOff>
      <xdr:row>57</xdr:row>
      <xdr:rowOff>71437</xdr:rowOff>
    </xdr:from>
    <xdr:to>
      <xdr:col>2</xdr:col>
      <xdr:colOff>1131093</xdr:colOff>
      <xdr:row>57</xdr:row>
      <xdr:rowOff>361156</xdr:rowOff>
    </xdr:to>
    <xdr:pic>
      <xdr:nvPicPr>
        <xdr:cNvPr id="57" name="Image 33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912" y="21978937"/>
          <a:ext cx="869156" cy="28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107157</xdr:colOff>
      <xdr:row>58</xdr:row>
      <xdr:rowOff>142876</xdr:rowOff>
    </xdr:from>
    <xdr:to>
      <xdr:col>2</xdr:col>
      <xdr:colOff>1431938</xdr:colOff>
      <xdr:row>64</xdr:row>
      <xdr:rowOff>44224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9132" y="22431376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321469</xdr:colOff>
      <xdr:row>3</xdr:row>
      <xdr:rowOff>95251</xdr:rowOff>
    </xdr:from>
    <xdr:to>
      <xdr:col>2</xdr:col>
      <xdr:colOff>1120451</xdr:colOff>
      <xdr:row>3</xdr:row>
      <xdr:rowOff>321469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444" y="1685926"/>
          <a:ext cx="798982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250032</xdr:colOff>
      <xdr:row>6</xdr:row>
      <xdr:rowOff>47626</xdr:rowOff>
    </xdr:from>
    <xdr:to>
      <xdr:col>2</xdr:col>
      <xdr:colOff>972119</xdr:colOff>
      <xdr:row>6</xdr:row>
      <xdr:rowOff>273651</xdr:rowOff>
    </xdr:to>
    <xdr:pic>
      <xdr:nvPicPr>
        <xdr:cNvPr id="6" name="Image 34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2007" y="2628901"/>
          <a:ext cx="722087" cy="22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395289</xdr:colOff>
      <xdr:row>13</xdr:row>
      <xdr:rowOff>116682</xdr:rowOff>
    </xdr:from>
    <xdr:to>
      <xdr:col>2</xdr:col>
      <xdr:colOff>764565</xdr:colOff>
      <xdr:row>13</xdr:row>
      <xdr:rowOff>345282</xdr:rowOff>
    </xdr:to>
    <xdr:pic>
      <xdr:nvPicPr>
        <xdr:cNvPr id="13" name="Imag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7264" y="5345907"/>
          <a:ext cx="369276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226219</xdr:colOff>
      <xdr:row>16</xdr:row>
      <xdr:rowOff>84425</xdr:rowOff>
    </xdr:from>
    <xdr:to>
      <xdr:col>2</xdr:col>
      <xdr:colOff>1138888</xdr:colOff>
      <xdr:row>16</xdr:row>
      <xdr:rowOff>337705</xdr:rowOff>
    </xdr:to>
    <xdr:pic>
      <xdr:nvPicPr>
        <xdr:cNvPr id="15" name="Image 11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4" y="6456650"/>
          <a:ext cx="912669" cy="25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297657</xdr:colOff>
      <xdr:row>19</xdr:row>
      <xdr:rowOff>42862</xdr:rowOff>
    </xdr:from>
    <xdr:to>
      <xdr:col>2</xdr:col>
      <xdr:colOff>761041</xdr:colOff>
      <xdr:row>19</xdr:row>
      <xdr:rowOff>345281</xdr:rowOff>
    </xdr:to>
    <xdr:pic>
      <xdr:nvPicPr>
        <xdr:cNvPr id="19" name="Image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632" y="7558087"/>
          <a:ext cx="463384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250032</xdr:colOff>
      <xdr:row>20</xdr:row>
      <xdr:rowOff>59531</xdr:rowOff>
    </xdr:from>
    <xdr:to>
      <xdr:col>2</xdr:col>
      <xdr:colOff>1126464</xdr:colOff>
      <xdr:row>20</xdr:row>
      <xdr:rowOff>357187</xdr:rowOff>
    </xdr:to>
    <xdr:pic>
      <xdr:nvPicPr>
        <xdr:cNvPr id="20" name="Image 1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7" y="7955756"/>
          <a:ext cx="876432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183356</xdr:colOff>
      <xdr:row>21</xdr:row>
      <xdr:rowOff>71439</xdr:rowOff>
    </xdr:from>
    <xdr:to>
      <xdr:col>2</xdr:col>
      <xdr:colOff>1059789</xdr:colOff>
      <xdr:row>21</xdr:row>
      <xdr:rowOff>352559</xdr:rowOff>
    </xdr:to>
    <xdr:pic>
      <xdr:nvPicPr>
        <xdr:cNvPr id="21" name="Image 1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331" y="8348664"/>
          <a:ext cx="876433" cy="28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211931</xdr:colOff>
      <xdr:row>22</xdr:row>
      <xdr:rowOff>50006</xdr:rowOff>
    </xdr:from>
    <xdr:to>
      <xdr:col>2</xdr:col>
      <xdr:colOff>911974</xdr:colOff>
      <xdr:row>22</xdr:row>
      <xdr:rowOff>347662</xdr:rowOff>
    </xdr:to>
    <xdr:pic>
      <xdr:nvPicPr>
        <xdr:cNvPr id="22" name="Image 7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8708231"/>
          <a:ext cx="700043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161925</xdr:colOff>
      <xdr:row>23</xdr:row>
      <xdr:rowOff>0</xdr:rowOff>
    </xdr:from>
    <xdr:to>
      <xdr:col>2</xdr:col>
      <xdr:colOff>777387</xdr:colOff>
      <xdr:row>23</xdr:row>
      <xdr:rowOff>333375</xdr:rowOff>
    </xdr:to>
    <xdr:pic>
      <xdr:nvPicPr>
        <xdr:cNvPr id="24" name="Image 8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9039225"/>
          <a:ext cx="61546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219076</xdr:colOff>
      <xdr:row>24</xdr:row>
      <xdr:rowOff>35718</xdr:rowOff>
    </xdr:from>
    <xdr:to>
      <xdr:col>2</xdr:col>
      <xdr:colOff>737090</xdr:colOff>
      <xdr:row>24</xdr:row>
      <xdr:rowOff>374222</xdr:rowOff>
    </xdr:to>
    <xdr:pic>
      <xdr:nvPicPr>
        <xdr:cNvPr id="25" name="Image 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1" y="9455943"/>
          <a:ext cx="518014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216695</xdr:colOff>
      <xdr:row>26</xdr:row>
      <xdr:rowOff>23812</xdr:rowOff>
    </xdr:from>
    <xdr:to>
      <xdr:col>2</xdr:col>
      <xdr:colOff>797719</xdr:colOff>
      <xdr:row>26</xdr:row>
      <xdr:rowOff>373371</xdr:rowOff>
    </xdr:to>
    <xdr:pic>
      <xdr:nvPicPr>
        <xdr:cNvPr id="27" name="Image 10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670" y="10206037"/>
          <a:ext cx="581024" cy="34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242888</xdr:colOff>
      <xdr:row>27</xdr:row>
      <xdr:rowOff>52387</xdr:rowOff>
    </xdr:from>
    <xdr:to>
      <xdr:col>2</xdr:col>
      <xdr:colOff>771951</xdr:colOff>
      <xdr:row>27</xdr:row>
      <xdr:rowOff>335814</xdr:rowOff>
    </xdr:to>
    <xdr:pic>
      <xdr:nvPicPr>
        <xdr:cNvPr id="28" name="Image 1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863" y="10615612"/>
          <a:ext cx="529063" cy="2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202406</xdr:colOff>
      <xdr:row>30</xdr:row>
      <xdr:rowOff>33337</xdr:rowOff>
    </xdr:from>
    <xdr:to>
      <xdr:col>2</xdr:col>
      <xdr:colOff>751582</xdr:colOff>
      <xdr:row>30</xdr:row>
      <xdr:rowOff>313010</xdr:rowOff>
    </xdr:to>
    <xdr:pic>
      <xdr:nvPicPr>
        <xdr:cNvPr id="31" name="Image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381" y="11739562"/>
          <a:ext cx="549176" cy="27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111919</xdr:colOff>
      <xdr:row>32</xdr:row>
      <xdr:rowOff>47625</xdr:rowOff>
    </xdr:from>
    <xdr:to>
      <xdr:col>2</xdr:col>
      <xdr:colOff>1310482</xdr:colOff>
      <xdr:row>32</xdr:row>
      <xdr:rowOff>333375</xdr:rowOff>
    </xdr:to>
    <xdr:pic>
      <xdr:nvPicPr>
        <xdr:cNvPr id="32" name="Image 19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3894" y="12487275"/>
          <a:ext cx="119856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90488</xdr:colOff>
      <xdr:row>33</xdr:row>
      <xdr:rowOff>14287</xdr:rowOff>
    </xdr:from>
    <xdr:to>
      <xdr:col>2</xdr:col>
      <xdr:colOff>1289051</xdr:colOff>
      <xdr:row>33</xdr:row>
      <xdr:rowOff>331787</xdr:rowOff>
    </xdr:to>
    <xdr:pic>
      <xdr:nvPicPr>
        <xdr:cNvPr id="33" name="Image 2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463" y="12834937"/>
          <a:ext cx="119856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35718</xdr:colOff>
      <xdr:row>36</xdr:row>
      <xdr:rowOff>57151</xdr:rowOff>
    </xdr:from>
    <xdr:to>
      <xdr:col>2</xdr:col>
      <xdr:colOff>1252539</xdr:colOff>
      <xdr:row>36</xdr:row>
      <xdr:rowOff>357189</xdr:rowOff>
    </xdr:to>
    <xdr:pic>
      <xdr:nvPicPr>
        <xdr:cNvPr id="36" name="Image 2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93" y="14020801"/>
          <a:ext cx="1216821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209551</xdr:colOff>
      <xdr:row>40</xdr:row>
      <xdr:rowOff>83343</xdr:rowOff>
    </xdr:from>
    <xdr:to>
      <xdr:col>2</xdr:col>
      <xdr:colOff>965599</xdr:colOff>
      <xdr:row>40</xdr:row>
      <xdr:rowOff>357187</xdr:rowOff>
    </xdr:to>
    <xdr:pic>
      <xdr:nvPicPr>
        <xdr:cNvPr id="40" name="Image 26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6" y="15570993"/>
          <a:ext cx="756048" cy="27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41</xdr:row>
      <xdr:rowOff>11906</xdr:rowOff>
    </xdr:from>
    <xdr:to>
      <xdr:col>2</xdr:col>
      <xdr:colOff>826691</xdr:colOff>
      <xdr:row>41</xdr:row>
      <xdr:rowOff>345281</xdr:rowOff>
    </xdr:to>
    <xdr:pic>
      <xdr:nvPicPr>
        <xdr:cNvPr id="42" name="Image 17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15880556"/>
          <a:ext cx="56951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319087</xdr:colOff>
      <xdr:row>42</xdr:row>
      <xdr:rowOff>45242</xdr:rowOff>
    </xdr:from>
    <xdr:to>
      <xdr:col>2</xdr:col>
      <xdr:colOff>749698</xdr:colOff>
      <xdr:row>42</xdr:row>
      <xdr:rowOff>346207</xdr:rowOff>
    </xdr:to>
    <xdr:pic>
      <xdr:nvPicPr>
        <xdr:cNvPr id="43" name="Image 18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" y="16294892"/>
          <a:ext cx="430611" cy="3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269082</xdr:colOff>
      <xdr:row>48</xdr:row>
      <xdr:rowOff>73819</xdr:rowOff>
    </xdr:from>
    <xdr:to>
      <xdr:col>2</xdr:col>
      <xdr:colOff>806872</xdr:colOff>
      <xdr:row>48</xdr:row>
      <xdr:rowOff>345325</xdr:rowOff>
    </xdr:to>
    <xdr:pic>
      <xdr:nvPicPr>
        <xdr:cNvPr id="48" name="Image 2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057" y="18552319"/>
          <a:ext cx="537790" cy="2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250031</xdr:colOff>
      <xdr:row>49</xdr:row>
      <xdr:rowOff>28577</xdr:rowOff>
    </xdr:from>
    <xdr:to>
      <xdr:col>2</xdr:col>
      <xdr:colOff>949681</xdr:colOff>
      <xdr:row>49</xdr:row>
      <xdr:rowOff>367959</xdr:rowOff>
    </xdr:to>
    <xdr:pic>
      <xdr:nvPicPr>
        <xdr:cNvPr id="49" name="Image 2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06" y="18888077"/>
          <a:ext cx="699650" cy="33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192881</xdr:colOff>
      <xdr:row>51</xdr:row>
      <xdr:rowOff>59531</xdr:rowOff>
    </xdr:from>
    <xdr:to>
      <xdr:col>2</xdr:col>
      <xdr:colOff>1166812</xdr:colOff>
      <xdr:row>51</xdr:row>
      <xdr:rowOff>333250</xdr:rowOff>
    </xdr:to>
    <xdr:pic>
      <xdr:nvPicPr>
        <xdr:cNvPr id="51" name="Image 30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856" y="19681031"/>
          <a:ext cx="973931" cy="273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200026</xdr:colOff>
      <xdr:row>52</xdr:row>
      <xdr:rowOff>69056</xdr:rowOff>
    </xdr:from>
    <xdr:to>
      <xdr:col>2</xdr:col>
      <xdr:colOff>1186688</xdr:colOff>
      <xdr:row>52</xdr:row>
      <xdr:rowOff>349141</xdr:rowOff>
    </xdr:to>
    <xdr:pic>
      <xdr:nvPicPr>
        <xdr:cNvPr id="52" name="Image 31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1" y="20071556"/>
          <a:ext cx="986662" cy="2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226220</xdr:colOff>
      <xdr:row>53</xdr:row>
      <xdr:rowOff>11906</xdr:rowOff>
    </xdr:from>
    <xdr:to>
      <xdr:col>2</xdr:col>
      <xdr:colOff>1065213</xdr:colOff>
      <xdr:row>53</xdr:row>
      <xdr:rowOff>345281</xdr:rowOff>
    </xdr:to>
    <xdr:pic>
      <xdr:nvPicPr>
        <xdr:cNvPr id="53" name="Image 39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195" y="20395406"/>
          <a:ext cx="83899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54</xdr:row>
      <xdr:rowOff>23813</xdr:rowOff>
    </xdr:from>
    <xdr:to>
      <xdr:col>2</xdr:col>
      <xdr:colOff>1321594</xdr:colOff>
      <xdr:row>54</xdr:row>
      <xdr:rowOff>327736</xdr:rowOff>
    </xdr:to>
    <xdr:pic>
      <xdr:nvPicPr>
        <xdr:cNvPr id="54" name="Image 32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663" y="20788313"/>
          <a:ext cx="1154906" cy="30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369094</xdr:colOff>
      <xdr:row>55</xdr:row>
      <xdr:rowOff>35719</xdr:rowOff>
    </xdr:from>
    <xdr:to>
      <xdr:col>2</xdr:col>
      <xdr:colOff>773905</xdr:colOff>
      <xdr:row>55</xdr:row>
      <xdr:rowOff>316705</xdr:rowOff>
    </xdr:to>
    <xdr:pic>
      <xdr:nvPicPr>
        <xdr:cNvPr id="55" name="Image 24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069" y="21181219"/>
          <a:ext cx="404811" cy="28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333376</xdr:colOff>
      <xdr:row>56</xdr:row>
      <xdr:rowOff>47627</xdr:rowOff>
    </xdr:from>
    <xdr:to>
      <xdr:col>2</xdr:col>
      <xdr:colOff>845343</xdr:colOff>
      <xdr:row>56</xdr:row>
      <xdr:rowOff>369585</xdr:rowOff>
    </xdr:to>
    <xdr:pic>
      <xdr:nvPicPr>
        <xdr:cNvPr id="56" name="Image 26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1" y="21574127"/>
          <a:ext cx="511967" cy="321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107157</xdr:colOff>
      <xdr:row>58</xdr:row>
      <xdr:rowOff>142876</xdr:rowOff>
    </xdr:from>
    <xdr:to>
      <xdr:col>2</xdr:col>
      <xdr:colOff>1431938</xdr:colOff>
      <xdr:row>64</xdr:row>
      <xdr:rowOff>44224</xdr:rowOff>
    </xdr:to>
    <xdr:pic>
      <xdr:nvPicPr>
        <xdr:cNvPr id="58" name="Image 27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9132" y="22431376"/>
          <a:ext cx="1324781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61572</xdr:rowOff>
    </xdr:from>
    <xdr:to>
      <xdr:col>14</xdr:col>
      <xdr:colOff>180975</xdr:colOff>
      <xdr:row>36</xdr:row>
      <xdr:rowOff>132325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61572"/>
          <a:ext cx="10086975" cy="6928753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695326</xdr:colOff>
      <xdr:row>36</xdr:row>
      <xdr:rowOff>66675</xdr:rowOff>
    </xdr:from>
    <xdr:to>
      <xdr:col>14</xdr:col>
      <xdr:colOff>200026</xdr:colOff>
      <xdr:row>48</xdr:row>
      <xdr:rowOff>22526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6" y="6924675"/>
          <a:ext cx="10172700" cy="2241851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48</xdr:row>
      <xdr:rowOff>19049</xdr:rowOff>
    </xdr:from>
    <xdr:to>
      <xdr:col>14</xdr:col>
      <xdr:colOff>228030</xdr:colOff>
      <xdr:row>85</xdr:row>
      <xdr:rowOff>75168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9163049"/>
          <a:ext cx="10295955" cy="710461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85</xdr:row>
      <xdr:rowOff>57150</xdr:rowOff>
    </xdr:from>
    <xdr:to>
      <xdr:col>14</xdr:col>
      <xdr:colOff>209551</xdr:colOff>
      <xdr:row>97</xdr:row>
      <xdr:rowOff>37225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551" y="16249650"/>
          <a:ext cx="10287000" cy="2266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chier1\France%20Invendus\Users\mocofanu_lo\AppData\Local\Microsoft\Windows\Temporary%20Internet%20Files\Content.Outlook\5XLSZAOG\PAULINE%20ALIM%20DPH%20BNA%20BA%20CONF%20F.H.E.L\ALIM\D&#233;co\porte%20monnaie%20pie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tats"/>
      <sheetName val="Feuil2"/>
    </sheetNames>
    <sheetDataSet>
      <sheetData sheetId="0" refreshError="1">
        <row r="1">
          <cell r="IP1" t="str">
            <v>A - 3</v>
          </cell>
          <cell r="IQ1" t="str">
            <v>Oui</v>
          </cell>
          <cell r="IR1" t="str">
            <v>Alimentaire - BNA</v>
          </cell>
          <cell r="IS1" t="str">
            <v>Oui</v>
          </cell>
          <cell r="IT1" t="str">
            <v>NORMAL</v>
          </cell>
          <cell r="IU1" t="str">
            <v>AVMAI</v>
          </cell>
        </row>
        <row r="2">
          <cell r="IP2" t="str">
            <v>B - 2</v>
          </cell>
          <cell r="IR2" t="str">
            <v>Bijoux - Accessoires</v>
          </cell>
          <cell r="IS2" t="str">
            <v>Non</v>
          </cell>
          <cell r="IT2" t="str">
            <v>BOUTIQUE</v>
          </cell>
          <cell r="IU2" t="str">
            <v>CARN</v>
          </cell>
        </row>
        <row r="3">
          <cell r="IP3" t="str">
            <v>C - 1</v>
          </cell>
          <cell r="IR3" t="str">
            <v>Boissons alcoolisées</v>
          </cell>
          <cell r="IT3" t="str">
            <v>VENTE SUR AFFICHE</v>
          </cell>
          <cell r="IU3" t="str">
            <v>HALO</v>
          </cell>
        </row>
        <row r="4">
          <cell r="IR4" t="str">
            <v>Chaussures - Maro - Chaussant</v>
          </cell>
          <cell r="IT4" t="str">
            <v>ACC. COIFF</v>
          </cell>
          <cell r="IU4" t="str">
            <v>PAQU</v>
          </cell>
        </row>
        <row r="5">
          <cell r="IR5" t="str">
            <v>Confection</v>
          </cell>
          <cell r="IT5" t="str">
            <v>VENTE EN GROS</v>
          </cell>
          <cell r="IU5" t="str">
            <v>PLAIR</v>
          </cell>
        </row>
        <row r="6">
          <cell r="IR6" t="str">
            <v>DPH</v>
          </cell>
          <cell r="IT6" t="str">
            <v>CORNER TEX</v>
          </cell>
          <cell r="IU6" t="str">
            <v>RDC</v>
          </cell>
        </row>
        <row r="7">
          <cell r="IR7" t="str">
            <v>Jardin - Brico - LDM</v>
          </cell>
          <cell r="IT7" t="str">
            <v>SURGELES</v>
          </cell>
          <cell r="IU7" t="str">
            <v>STVAL</v>
          </cell>
        </row>
        <row r="8">
          <cell r="IR8" t="str">
            <v>Jouet - Papeterie - Sport</v>
          </cell>
          <cell r="IT8" t="str">
            <v>FRANCE INVENDUS</v>
          </cell>
          <cell r="IU8" t="str">
            <v>TEAUT</v>
          </cell>
        </row>
        <row r="9">
          <cell r="IR9" t="str">
            <v>Maison</v>
          </cell>
          <cell r="IT9" t="str">
            <v>VEGETAUX</v>
          </cell>
          <cell r="IU9" t="str">
            <v>TEETE</v>
          </cell>
        </row>
        <row r="10">
          <cell r="IR10" t="str">
            <v>Produits culturels</v>
          </cell>
          <cell r="IU10" t="str">
            <v>TEHIV</v>
          </cell>
        </row>
        <row r="11">
          <cell r="IU11" t="str">
            <v>TEPER</v>
          </cell>
        </row>
        <row r="12">
          <cell r="IU12" t="str">
            <v>TEPRI</v>
          </cell>
        </row>
        <row r="13">
          <cell r="IU13" t="str">
            <v>AUTOM</v>
          </cell>
        </row>
        <row r="14">
          <cell r="IU14" t="str">
            <v>NOEL</v>
          </cell>
        </row>
        <row r="15">
          <cell r="IU15" t="str">
            <v>PERM</v>
          </cell>
        </row>
        <row r="16">
          <cell r="IU16" t="str">
            <v>PRINT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"/>
  <sheetViews>
    <sheetView topLeftCell="AB1" zoomScale="70" zoomScaleNormal="70" workbookViewId="0">
      <selection activeCell="AV4" sqref="AV4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21.28515625" style="21" customWidth="1"/>
    <col min="14" max="14" width="12" style="21" customWidth="1"/>
    <col min="15" max="15" width="17.42578125" style="21" customWidth="1"/>
    <col min="16" max="16" width="13.7109375" style="21" bestFit="1" customWidth="1"/>
    <col min="17" max="17" width="11.5703125" style="21" customWidth="1"/>
    <col min="18" max="18" width="18.85546875" style="21" bestFit="1" customWidth="1"/>
    <col min="19" max="19" width="13.7109375" style="21" bestFit="1" customWidth="1"/>
    <col min="20" max="20" width="11" style="21" customWidth="1"/>
    <col min="21" max="21" width="18.85546875" style="21" bestFit="1" customWidth="1"/>
    <col min="22" max="22" width="13.7109375" style="21" bestFit="1" customWidth="1"/>
    <col min="23" max="23" width="10.42578125" style="21" customWidth="1"/>
    <col min="24" max="24" width="17.85546875" style="21" bestFit="1" customWidth="1"/>
    <col min="25" max="25" width="15.5703125" style="21" customWidth="1"/>
    <col min="26" max="26" width="11.85546875" style="21" customWidth="1"/>
    <col min="27" max="27" width="18.85546875" style="21" customWidth="1"/>
    <col min="28" max="28" width="13.7109375" style="21" bestFit="1" customWidth="1"/>
    <col min="29" max="29" width="10.42578125" style="21" customWidth="1"/>
    <col min="30" max="30" width="17.85546875" style="21" bestFit="1" customWidth="1"/>
    <col min="31" max="31" width="13.7109375" style="21" bestFit="1" customWidth="1"/>
    <col min="32" max="32" width="11.5703125" style="21" customWidth="1"/>
    <col min="33" max="33" width="24.42578125" style="21" bestFit="1" customWidth="1"/>
    <col min="34" max="34" width="13.7109375" style="21" bestFit="1" customWidth="1"/>
    <col min="35" max="35" width="9.85546875" style="21" customWidth="1"/>
    <col min="36" max="36" width="17.85546875" style="21" bestFit="1" customWidth="1"/>
    <col min="37" max="37" width="13.7109375" style="21" bestFit="1" customWidth="1"/>
    <col min="38" max="38" width="9.85546875" style="21" customWidth="1"/>
    <col min="39" max="39" width="17.85546875" style="21" bestFit="1" customWidth="1"/>
    <col min="40" max="40" width="20" style="21" customWidth="1"/>
    <col min="41" max="41" width="14.5703125" style="21" customWidth="1"/>
    <col min="42" max="42" width="13.85546875" style="21" hidden="1" customWidth="1"/>
    <col min="43" max="43" width="21.140625" style="25" customWidth="1"/>
    <col min="44" max="47" width="0" hidden="1" customWidth="1"/>
    <col min="267" max="267" width="10.42578125" customWidth="1"/>
    <col min="268" max="268" width="18.7109375" bestFit="1" customWidth="1"/>
    <col min="269" max="269" width="37.140625" bestFit="1" customWidth="1"/>
    <col min="270" max="270" width="15.85546875" customWidth="1"/>
    <col min="271" max="271" width="13.140625" customWidth="1"/>
    <col min="272" max="272" width="0" hidden="1" customWidth="1"/>
    <col min="273" max="273" width="21.28515625" customWidth="1"/>
    <col min="274" max="274" width="13" customWidth="1"/>
    <col min="275" max="276" width="0" hidden="1" customWidth="1"/>
    <col min="277" max="277" width="9.85546875" customWidth="1"/>
    <col min="278" max="278" width="14.7109375" customWidth="1"/>
    <col min="279" max="279" width="10.85546875" customWidth="1"/>
    <col min="280" max="280" width="13.7109375" bestFit="1" customWidth="1"/>
    <col min="281" max="281" width="11.5703125" customWidth="1"/>
    <col min="282" max="282" width="13.7109375" bestFit="1" customWidth="1"/>
    <col min="283" max="283" width="11" customWidth="1"/>
    <col min="284" max="284" width="13.7109375" bestFit="1" customWidth="1"/>
    <col min="285" max="285" width="10.42578125" customWidth="1"/>
    <col min="286" max="286" width="13.7109375" bestFit="1" customWidth="1"/>
    <col min="287" max="287" width="11.85546875" customWidth="1"/>
    <col min="288" max="288" width="13.7109375" bestFit="1" customWidth="1"/>
    <col min="289" max="289" width="10.42578125" customWidth="1"/>
    <col min="290" max="290" width="13.7109375" bestFit="1" customWidth="1"/>
    <col min="291" max="291" width="9.5703125" customWidth="1"/>
    <col min="292" max="292" width="13.7109375" bestFit="1" customWidth="1"/>
    <col min="293" max="293" width="9.85546875" customWidth="1"/>
    <col min="294" max="294" width="13.7109375" bestFit="1" customWidth="1"/>
    <col min="295" max="295" width="9.85546875" customWidth="1"/>
    <col min="296" max="296" width="15.5703125" bestFit="1" customWidth="1"/>
    <col min="297" max="297" width="11.140625" customWidth="1"/>
    <col min="298" max="298" width="0" hidden="1" customWidth="1"/>
    <col min="523" max="523" width="10.42578125" customWidth="1"/>
    <col min="524" max="524" width="18.7109375" bestFit="1" customWidth="1"/>
    <col min="525" max="525" width="37.140625" bestFit="1" customWidth="1"/>
    <col min="526" max="526" width="15.85546875" customWidth="1"/>
    <col min="527" max="527" width="13.140625" customWidth="1"/>
    <col min="528" max="528" width="0" hidden="1" customWidth="1"/>
    <col min="529" max="529" width="21.28515625" customWidth="1"/>
    <col min="530" max="530" width="13" customWidth="1"/>
    <col min="531" max="532" width="0" hidden="1" customWidth="1"/>
    <col min="533" max="533" width="9.85546875" customWidth="1"/>
    <col min="534" max="534" width="14.7109375" customWidth="1"/>
    <col min="535" max="535" width="10.85546875" customWidth="1"/>
    <col min="536" max="536" width="13.7109375" bestFit="1" customWidth="1"/>
    <col min="537" max="537" width="11.5703125" customWidth="1"/>
    <col min="538" max="538" width="13.7109375" bestFit="1" customWidth="1"/>
    <col min="539" max="539" width="11" customWidth="1"/>
    <col min="540" max="540" width="13.7109375" bestFit="1" customWidth="1"/>
    <col min="541" max="541" width="10.42578125" customWidth="1"/>
    <col min="542" max="542" width="13.7109375" bestFit="1" customWidth="1"/>
    <col min="543" max="543" width="11.85546875" customWidth="1"/>
    <col min="544" max="544" width="13.7109375" bestFit="1" customWidth="1"/>
    <col min="545" max="545" width="10.42578125" customWidth="1"/>
    <col min="546" max="546" width="13.7109375" bestFit="1" customWidth="1"/>
    <col min="547" max="547" width="9.5703125" customWidth="1"/>
    <col min="548" max="548" width="13.7109375" bestFit="1" customWidth="1"/>
    <col min="549" max="549" width="9.85546875" customWidth="1"/>
    <col min="550" max="550" width="13.7109375" bestFit="1" customWidth="1"/>
    <col min="551" max="551" width="9.85546875" customWidth="1"/>
    <col min="552" max="552" width="15.5703125" bestFit="1" customWidth="1"/>
    <col min="553" max="553" width="11.140625" customWidth="1"/>
    <col min="554" max="554" width="0" hidden="1" customWidth="1"/>
    <col min="779" max="779" width="10.42578125" customWidth="1"/>
    <col min="780" max="780" width="18.7109375" bestFit="1" customWidth="1"/>
    <col min="781" max="781" width="37.140625" bestFit="1" customWidth="1"/>
    <col min="782" max="782" width="15.85546875" customWidth="1"/>
    <col min="783" max="783" width="13.140625" customWidth="1"/>
    <col min="784" max="784" width="0" hidden="1" customWidth="1"/>
    <col min="785" max="785" width="21.28515625" customWidth="1"/>
    <col min="786" max="786" width="13" customWidth="1"/>
    <col min="787" max="788" width="0" hidden="1" customWidth="1"/>
    <col min="789" max="789" width="9.85546875" customWidth="1"/>
    <col min="790" max="790" width="14.7109375" customWidth="1"/>
    <col min="791" max="791" width="10.85546875" customWidth="1"/>
    <col min="792" max="792" width="13.7109375" bestFit="1" customWidth="1"/>
    <col min="793" max="793" width="11.5703125" customWidth="1"/>
    <col min="794" max="794" width="13.7109375" bestFit="1" customWidth="1"/>
    <col min="795" max="795" width="11" customWidth="1"/>
    <col min="796" max="796" width="13.7109375" bestFit="1" customWidth="1"/>
    <col min="797" max="797" width="10.42578125" customWidth="1"/>
    <col min="798" max="798" width="13.7109375" bestFit="1" customWidth="1"/>
    <col min="799" max="799" width="11.85546875" customWidth="1"/>
    <col min="800" max="800" width="13.7109375" bestFit="1" customWidth="1"/>
    <col min="801" max="801" width="10.42578125" customWidth="1"/>
    <col min="802" max="802" width="13.7109375" bestFit="1" customWidth="1"/>
    <col min="803" max="803" width="9.5703125" customWidth="1"/>
    <col min="804" max="804" width="13.7109375" bestFit="1" customWidth="1"/>
    <col min="805" max="805" width="9.85546875" customWidth="1"/>
    <col min="806" max="806" width="13.7109375" bestFit="1" customWidth="1"/>
    <col min="807" max="807" width="9.85546875" customWidth="1"/>
    <col min="808" max="808" width="15.5703125" bestFit="1" customWidth="1"/>
    <col min="809" max="809" width="11.140625" customWidth="1"/>
    <col min="810" max="810" width="0" hidden="1" customWidth="1"/>
    <col min="1035" max="1035" width="10.42578125" customWidth="1"/>
    <col min="1036" max="1036" width="18.7109375" bestFit="1" customWidth="1"/>
    <col min="1037" max="1037" width="37.140625" bestFit="1" customWidth="1"/>
    <col min="1038" max="1038" width="15.85546875" customWidth="1"/>
    <col min="1039" max="1039" width="13.140625" customWidth="1"/>
    <col min="1040" max="1040" width="0" hidden="1" customWidth="1"/>
    <col min="1041" max="1041" width="21.28515625" customWidth="1"/>
    <col min="1042" max="1042" width="13" customWidth="1"/>
    <col min="1043" max="1044" width="0" hidden="1" customWidth="1"/>
    <col min="1045" max="1045" width="9.85546875" customWidth="1"/>
    <col min="1046" max="1046" width="14.7109375" customWidth="1"/>
    <col min="1047" max="1047" width="10.85546875" customWidth="1"/>
    <col min="1048" max="1048" width="13.7109375" bestFit="1" customWidth="1"/>
    <col min="1049" max="1049" width="11.5703125" customWidth="1"/>
    <col min="1050" max="1050" width="13.7109375" bestFit="1" customWidth="1"/>
    <col min="1051" max="1051" width="11" customWidth="1"/>
    <col min="1052" max="1052" width="13.7109375" bestFit="1" customWidth="1"/>
    <col min="1053" max="1053" width="10.42578125" customWidth="1"/>
    <col min="1054" max="1054" width="13.7109375" bestFit="1" customWidth="1"/>
    <col min="1055" max="1055" width="11.85546875" customWidth="1"/>
    <col min="1056" max="1056" width="13.7109375" bestFit="1" customWidth="1"/>
    <col min="1057" max="1057" width="10.42578125" customWidth="1"/>
    <col min="1058" max="1058" width="13.7109375" bestFit="1" customWidth="1"/>
    <col min="1059" max="1059" width="9.5703125" customWidth="1"/>
    <col min="1060" max="1060" width="13.7109375" bestFit="1" customWidth="1"/>
    <col min="1061" max="1061" width="9.85546875" customWidth="1"/>
    <col min="1062" max="1062" width="13.7109375" bestFit="1" customWidth="1"/>
    <col min="1063" max="1063" width="9.85546875" customWidth="1"/>
    <col min="1064" max="1064" width="15.5703125" bestFit="1" customWidth="1"/>
    <col min="1065" max="1065" width="11.140625" customWidth="1"/>
    <col min="1066" max="1066" width="0" hidden="1" customWidth="1"/>
    <col min="1291" max="1291" width="10.42578125" customWidth="1"/>
    <col min="1292" max="1292" width="18.7109375" bestFit="1" customWidth="1"/>
    <col min="1293" max="1293" width="37.140625" bestFit="1" customWidth="1"/>
    <col min="1294" max="1294" width="15.85546875" customWidth="1"/>
    <col min="1295" max="1295" width="13.140625" customWidth="1"/>
    <col min="1296" max="1296" width="0" hidden="1" customWidth="1"/>
    <col min="1297" max="1297" width="21.28515625" customWidth="1"/>
    <col min="1298" max="1298" width="13" customWidth="1"/>
    <col min="1299" max="1300" width="0" hidden="1" customWidth="1"/>
    <col min="1301" max="1301" width="9.85546875" customWidth="1"/>
    <col min="1302" max="1302" width="14.7109375" customWidth="1"/>
    <col min="1303" max="1303" width="10.85546875" customWidth="1"/>
    <col min="1304" max="1304" width="13.7109375" bestFit="1" customWidth="1"/>
    <col min="1305" max="1305" width="11.5703125" customWidth="1"/>
    <col min="1306" max="1306" width="13.7109375" bestFit="1" customWidth="1"/>
    <col min="1307" max="1307" width="11" customWidth="1"/>
    <col min="1308" max="1308" width="13.7109375" bestFit="1" customWidth="1"/>
    <col min="1309" max="1309" width="10.42578125" customWidth="1"/>
    <col min="1310" max="1310" width="13.7109375" bestFit="1" customWidth="1"/>
    <col min="1311" max="1311" width="11.85546875" customWidth="1"/>
    <col min="1312" max="1312" width="13.7109375" bestFit="1" customWidth="1"/>
    <col min="1313" max="1313" width="10.42578125" customWidth="1"/>
    <col min="1314" max="1314" width="13.7109375" bestFit="1" customWidth="1"/>
    <col min="1315" max="1315" width="9.5703125" customWidth="1"/>
    <col min="1316" max="1316" width="13.7109375" bestFit="1" customWidth="1"/>
    <col min="1317" max="1317" width="9.85546875" customWidth="1"/>
    <col min="1318" max="1318" width="13.7109375" bestFit="1" customWidth="1"/>
    <col min="1319" max="1319" width="9.85546875" customWidth="1"/>
    <col min="1320" max="1320" width="15.5703125" bestFit="1" customWidth="1"/>
    <col min="1321" max="1321" width="11.140625" customWidth="1"/>
    <col min="1322" max="1322" width="0" hidden="1" customWidth="1"/>
    <col min="1547" max="1547" width="10.42578125" customWidth="1"/>
    <col min="1548" max="1548" width="18.7109375" bestFit="1" customWidth="1"/>
    <col min="1549" max="1549" width="37.140625" bestFit="1" customWidth="1"/>
    <col min="1550" max="1550" width="15.85546875" customWidth="1"/>
    <col min="1551" max="1551" width="13.140625" customWidth="1"/>
    <col min="1552" max="1552" width="0" hidden="1" customWidth="1"/>
    <col min="1553" max="1553" width="21.28515625" customWidth="1"/>
    <col min="1554" max="1554" width="13" customWidth="1"/>
    <col min="1555" max="1556" width="0" hidden="1" customWidth="1"/>
    <col min="1557" max="1557" width="9.85546875" customWidth="1"/>
    <col min="1558" max="1558" width="14.7109375" customWidth="1"/>
    <col min="1559" max="1559" width="10.85546875" customWidth="1"/>
    <col min="1560" max="1560" width="13.7109375" bestFit="1" customWidth="1"/>
    <col min="1561" max="1561" width="11.5703125" customWidth="1"/>
    <col min="1562" max="1562" width="13.7109375" bestFit="1" customWidth="1"/>
    <col min="1563" max="1563" width="11" customWidth="1"/>
    <col min="1564" max="1564" width="13.7109375" bestFit="1" customWidth="1"/>
    <col min="1565" max="1565" width="10.42578125" customWidth="1"/>
    <col min="1566" max="1566" width="13.7109375" bestFit="1" customWidth="1"/>
    <col min="1567" max="1567" width="11.85546875" customWidth="1"/>
    <col min="1568" max="1568" width="13.7109375" bestFit="1" customWidth="1"/>
    <col min="1569" max="1569" width="10.42578125" customWidth="1"/>
    <col min="1570" max="1570" width="13.7109375" bestFit="1" customWidth="1"/>
    <col min="1571" max="1571" width="9.5703125" customWidth="1"/>
    <col min="1572" max="1572" width="13.7109375" bestFit="1" customWidth="1"/>
    <col min="1573" max="1573" width="9.85546875" customWidth="1"/>
    <col min="1574" max="1574" width="13.7109375" bestFit="1" customWidth="1"/>
    <col min="1575" max="1575" width="9.85546875" customWidth="1"/>
    <col min="1576" max="1576" width="15.5703125" bestFit="1" customWidth="1"/>
    <col min="1577" max="1577" width="11.140625" customWidth="1"/>
    <col min="1578" max="1578" width="0" hidden="1" customWidth="1"/>
    <col min="1803" max="1803" width="10.42578125" customWidth="1"/>
    <col min="1804" max="1804" width="18.7109375" bestFit="1" customWidth="1"/>
    <col min="1805" max="1805" width="37.140625" bestFit="1" customWidth="1"/>
    <col min="1806" max="1806" width="15.85546875" customWidth="1"/>
    <col min="1807" max="1807" width="13.140625" customWidth="1"/>
    <col min="1808" max="1808" width="0" hidden="1" customWidth="1"/>
    <col min="1809" max="1809" width="21.28515625" customWidth="1"/>
    <col min="1810" max="1810" width="13" customWidth="1"/>
    <col min="1811" max="1812" width="0" hidden="1" customWidth="1"/>
    <col min="1813" max="1813" width="9.85546875" customWidth="1"/>
    <col min="1814" max="1814" width="14.7109375" customWidth="1"/>
    <col min="1815" max="1815" width="10.85546875" customWidth="1"/>
    <col min="1816" max="1816" width="13.7109375" bestFit="1" customWidth="1"/>
    <col min="1817" max="1817" width="11.5703125" customWidth="1"/>
    <col min="1818" max="1818" width="13.7109375" bestFit="1" customWidth="1"/>
    <col min="1819" max="1819" width="11" customWidth="1"/>
    <col min="1820" max="1820" width="13.7109375" bestFit="1" customWidth="1"/>
    <col min="1821" max="1821" width="10.42578125" customWidth="1"/>
    <col min="1822" max="1822" width="13.7109375" bestFit="1" customWidth="1"/>
    <col min="1823" max="1823" width="11.85546875" customWidth="1"/>
    <col min="1824" max="1824" width="13.7109375" bestFit="1" customWidth="1"/>
    <col min="1825" max="1825" width="10.42578125" customWidth="1"/>
    <col min="1826" max="1826" width="13.7109375" bestFit="1" customWidth="1"/>
    <col min="1827" max="1827" width="9.5703125" customWidth="1"/>
    <col min="1828" max="1828" width="13.7109375" bestFit="1" customWidth="1"/>
    <col min="1829" max="1829" width="9.85546875" customWidth="1"/>
    <col min="1830" max="1830" width="13.7109375" bestFit="1" customWidth="1"/>
    <col min="1831" max="1831" width="9.85546875" customWidth="1"/>
    <col min="1832" max="1832" width="15.5703125" bestFit="1" customWidth="1"/>
    <col min="1833" max="1833" width="11.140625" customWidth="1"/>
    <col min="1834" max="1834" width="0" hidden="1" customWidth="1"/>
    <col min="2059" max="2059" width="10.42578125" customWidth="1"/>
    <col min="2060" max="2060" width="18.7109375" bestFit="1" customWidth="1"/>
    <col min="2061" max="2061" width="37.140625" bestFit="1" customWidth="1"/>
    <col min="2062" max="2062" width="15.85546875" customWidth="1"/>
    <col min="2063" max="2063" width="13.140625" customWidth="1"/>
    <col min="2064" max="2064" width="0" hidden="1" customWidth="1"/>
    <col min="2065" max="2065" width="21.28515625" customWidth="1"/>
    <col min="2066" max="2066" width="13" customWidth="1"/>
    <col min="2067" max="2068" width="0" hidden="1" customWidth="1"/>
    <col min="2069" max="2069" width="9.85546875" customWidth="1"/>
    <col min="2070" max="2070" width="14.7109375" customWidth="1"/>
    <col min="2071" max="2071" width="10.85546875" customWidth="1"/>
    <col min="2072" max="2072" width="13.7109375" bestFit="1" customWidth="1"/>
    <col min="2073" max="2073" width="11.5703125" customWidth="1"/>
    <col min="2074" max="2074" width="13.7109375" bestFit="1" customWidth="1"/>
    <col min="2075" max="2075" width="11" customWidth="1"/>
    <col min="2076" max="2076" width="13.7109375" bestFit="1" customWidth="1"/>
    <col min="2077" max="2077" width="10.42578125" customWidth="1"/>
    <col min="2078" max="2078" width="13.7109375" bestFit="1" customWidth="1"/>
    <col min="2079" max="2079" width="11.85546875" customWidth="1"/>
    <col min="2080" max="2080" width="13.7109375" bestFit="1" customWidth="1"/>
    <col min="2081" max="2081" width="10.42578125" customWidth="1"/>
    <col min="2082" max="2082" width="13.7109375" bestFit="1" customWidth="1"/>
    <col min="2083" max="2083" width="9.5703125" customWidth="1"/>
    <col min="2084" max="2084" width="13.7109375" bestFit="1" customWidth="1"/>
    <col min="2085" max="2085" width="9.85546875" customWidth="1"/>
    <col min="2086" max="2086" width="13.7109375" bestFit="1" customWidth="1"/>
    <col min="2087" max="2087" width="9.85546875" customWidth="1"/>
    <col min="2088" max="2088" width="15.5703125" bestFit="1" customWidth="1"/>
    <col min="2089" max="2089" width="11.140625" customWidth="1"/>
    <col min="2090" max="2090" width="0" hidden="1" customWidth="1"/>
    <col min="2315" max="2315" width="10.42578125" customWidth="1"/>
    <col min="2316" max="2316" width="18.7109375" bestFit="1" customWidth="1"/>
    <col min="2317" max="2317" width="37.140625" bestFit="1" customWidth="1"/>
    <col min="2318" max="2318" width="15.85546875" customWidth="1"/>
    <col min="2319" max="2319" width="13.140625" customWidth="1"/>
    <col min="2320" max="2320" width="0" hidden="1" customWidth="1"/>
    <col min="2321" max="2321" width="21.28515625" customWidth="1"/>
    <col min="2322" max="2322" width="13" customWidth="1"/>
    <col min="2323" max="2324" width="0" hidden="1" customWidth="1"/>
    <col min="2325" max="2325" width="9.85546875" customWidth="1"/>
    <col min="2326" max="2326" width="14.7109375" customWidth="1"/>
    <col min="2327" max="2327" width="10.85546875" customWidth="1"/>
    <col min="2328" max="2328" width="13.7109375" bestFit="1" customWidth="1"/>
    <col min="2329" max="2329" width="11.5703125" customWidth="1"/>
    <col min="2330" max="2330" width="13.7109375" bestFit="1" customWidth="1"/>
    <col min="2331" max="2331" width="11" customWidth="1"/>
    <col min="2332" max="2332" width="13.7109375" bestFit="1" customWidth="1"/>
    <col min="2333" max="2333" width="10.42578125" customWidth="1"/>
    <col min="2334" max="2334" width="13.7109375" bestFit="1" customWidth="1"/>
    <col min="2335" max="2335" width="11.85546875" customWidth="1"/>
    <col min="2336" max="2336" width="13.7109375" bestFit="1" customWidth="1"/>
    <col min="2337" max="2337" width="10.42578125" customWidth="1"/>
    <col min="2338" max="2338" width="13.7109375" bestFit="1" customWidth="1"/>
    <col min="2339" max="2339" width="9.5703125" customWidth="1"/>
    <col min="2340" max="2340" width="13.7109375" bestFit="1" customWidth="1"/>
    <col min="2341" max="2341" width="9.85546875" customWidth="1"/>
    <col min="2342" max="2342" width="13.7109375" bestFit="1" customWidth="1"/>
    <col min="2343" max="2343" width="9.85546875" customWidth="1"/>
    <col min="2344" max="2344" width="15.5703125" bestFit="1" customWidth="1"/>
    <col min="2345" max="2345" width="11.140625" customWidth="1"/>
    <col min="2346" max="2346" width="0" hidden="1" customWidth="1"/>
    <col min="2571" max="2571" width="10.42578125" customWidth="1"/>
    <col min="2572" max="2572" width="18.7109375" bestFit="1" customWidth="1"/>
    <col min="2573" max="2573" width="37.140625" bestFit="1" customWidth="1"/>
    <col min="2574" max="2574" width="15.85546875" customWidth="1"/>
    <col min="2575" max="2575" width="13.140625" customWidth="1"/>
    <col min="2576" max="2576" width="0" hidden="1" customWidth="1"/>
    <col min="2577" max="2577" width="21.28515625" customWidth="1"/>
    <col min="2578" max="2578" width="13" customWidth="1"/>
    <col min="2579" max="2580" width="0" hidden="1" customWidth="1"/>
    <col min="2581" max="2581" width="9.85546875" customWidth="1"/>
    <col min="2582" max="2582" width="14.7109375" customWidth="1"/>
    <col min="2583" max="2583" width="10.85546875" customWidth="1"/>
    <col min="2584" max="2584" width="13.7109375" bestFit="1" customWidth="1"/>
    <col min="2585" max="2585" width="11.5703125" customWidth="1"/>
    <col min="2586" max="2586" width="13.7109375" bestFit="1" customWidth="1"/>
    <col min="2587" max="2587" width="11" customWidth="1"/>
    <col min="2588" max="2588" width="13.7109375" bestFit="1" customWidth="1"/>
    <col min="2589" max="2589" width="10.42578125" customWidth="1"/>
    <col min="2590" max="2590" width="13.7109375" bestFit="1" customWidth="1"/>
    <col min="2591" max="2591" width="11.85546875" customWidth="1"/>
    <col min="2592" max="2592" width="13.7109375" bestFit="1" customWidth="1"/>
    <col min="2593" max="2593" width="10.42578125" customWidth="1"/>
    <col min="2594" max="2594" width="13.7109375" bestFit="1" customWidth="1"/>
    <col min="2595" max="2595" width="9.5703125" customWidth="1"/>
    <col min="2596" max="2596" width="13.7109375" bestFit="1" customWidth="1"/>
    <col min="2597" max="2597" width="9.85546875" customWidth="1"/>
    <col min="2598" max="2598" width="13.7109375" bestFit="1" customWidth="1"/>
    <col min="2599" max="2599" width="9.85546875" customWidth="1"/>
    <col min="2600" max="2600" width="15.5703125" bestFit="1" customWidth="1"/>
    <col min="2601" max="2601" width="11.140625" customWidth="1"/>
    <col min="2602" max="2602" width="0" hidden="1" customWidth="1"/>
    <col min="2827" max="2827" width="10.42578125" customWidth="1"/>
    <col min="2828" max="2828" width="18.7109375" bestFit="1" customWidth="1"/>
    <col min="2829" max="2829" width="37.140625" bestFit="1" customWidth="1"/>
    <col min="2830" max="2830" width="15.85546875" customWidth="1"/>
    <col min="2831" max="2831" width="13.140625" customWidth="1"/>
    <col min="2832" max="2832" width="0" hidden="1" customWidth="1"/>
    <col min="2833" max="2833" width="21.28515625" customWidth="1"/>
    <col min="2834" max="2834" width="13" customWidth="1"/>
    <col min="2835" max="2836" width="0" hidden="1" customWidth="1"/>
    <col min="2837" max="2837" width="9.85546875" customWidth="1"/>
    <col min="2838" max="2838" width="14.7109375" customWidth="1"/>
    <col min="2839" max="2839" width="10.85546875" customWidth="1"/>
    <col min="2840" max="2840" width="13.7109375" bestFit="1" customWidth="1"/>
    <col min="2841" max="2841" width="11.5703125" customWidth="1"/>
    <col min="2842" max="2842" width="13.7109375" bestFit="1" customWidth="1"/>
    <col min="2843" max="2843" width="11" customWidth="1"/>
    <col min="2844" max="2844" width="13.7109375" bestFit="1" customWidth="1"/>
    <col min="2845" max="2845" width="10.42578125" customWidth="1"/>
    <col min="2846" max="2846" width="13.7109375" bestFit="1" customWidth="1"/>
    <col min="2847" max="2847" width="11.85546875" customWidth="1"/>
    <col min="2848" max="2848" width="13.7109375" bestFit="1" customWidth="1"/>
    <col min="2849" max="2849" width="10.42578125" customWidth="1"/>
    <col min="2850" max="2850" width="13.7109375" bestFit="1" customWidth="1"/>
    <col min="2851" max="2851" width="9.5703125" customWidth="1"/>
    <col min="2852" max="2852" width="13.7109375" bestFit="1" customWidth="1"/>
    <col min="2853" max="2853" width="9.85546875" customWidth="1"/>
    <col min="2854" max="2854" width="13.7109375" bestFit="1" customWidth="1"/>
    <col min="2855" max="2855" width="9.85546875" customWidth="1"/>
    <col min="2856" max="2856" width="15.5703125" bestFit="1" customWidth="1"/>
    <col min="2857" max="2857" width="11.140625" customWidth="1"/>
    <col min="2858" max="2858" width="0" hidden="1" customWidth="1"/>
    <col min="3083" max="3083" width="10.42578125" customWidth="1"/>
    <col min="3084" max="3084" width="18.7109375" bestFit="1" customWidth="1"/>
    <col min="3085" max="3085" width="37.140625" bestFit="1" customWidth="1"/>
    <col min="3086" max="3086" width="15.85546875" customWidth="1"/>
    <col min="3087" max="3087" width="13.140625" customWidth="1"/>
    <col min="3088" max="3088" width="0" hidden="1" customWidth="1"/>
    <col min="3089" max="3089" width="21.28515625" customWidth="1"/>
    <col min="3090" max="3090" width="13" customWidth="1"/>
    <col min="3091" max="3092" width="0" hidden="1" customWidth="1"/>
    <col min="3093" max="3093" width="9.85546875" customWidth="1"/>
    <col min="3094" max="3094" width="14.7109375" customWidth="1"/>
    <col min="3095" max="3095" width="10.85546875" customWidth="1"/>
    <col min="3096" max="3096" width="13.7109375" bestFit="1" customWidth="1"/>
    <col min="3097" max="3097" width="11.5703125" customWidth="1"/>
    <col min="3098" max="3098" width="13.7109375" bestFit="1" customWidth="1"/>
    <col min="3099" max="3099" width="11" customWidth="1"/>
    <col min="3100" max="3100" width="13.7109375" bestFit="1" customWidth="1"/>
    <col min="3101" max="3101" width="10.42578125" customWidth="1"/>
    <col min="3102" max="3102" width="13.7109375" bestFit="1" customWidth="1"/>
    <col min="3103" max="3103" width="11.85546875" customWidth="1"/>
    <col min="3104" max="3104" width="13.7109375" bestFit="1" customWidth="1"/>
    <col min="3105" max="3105" width="10.42578125" customWidth="1"/>
    <col min="3106" max="3106" width="13.7109375" bestFit="1" customWidth="1"/>
    <col min="3107" max="3107" width="9.5703125" customWidth="1"/>
    <col min="3108" max="3108" width="13.7109375" bestFit="1" customWidth="1"/>
    <col min="3109" max="3109" width="9.85546875" customWidth="1"/>
    <col min="3110" max="3110" width="13.7109375" bestFit="1" customWidth="1"/>
    <col min="3111" max="3111" width="9.85546875" customWidth="1"/>
    <col min="3112" max="3112" width="15.5703125" bestFit="1" customWidth="1"/>
    <col min="3113" max="3113" width="11.140625" customWidth="1"/>
    <col min="3114" max="3114" width="0" hidden="1" customWidth="1"/>
    <col min="3339" max="3339" width="10.42578125" customWidth="1"/>
    <col min="3340" max="3340" width="18.7109375" bestFit="1" customWidth="1"/>
    <col min="3341" max="3341" width="37.140625" bestFit="1" customWidth="1"/>
    <col min="3342" max="3342" width="15.85546875" customWidth="1"/>
    <col min="3343" max="3343" width="13.140625" customWidth="1"/>
    <col min="3344" max="3344" width="0" hidden="1" customWidth="1"/>
    <col min="3345" max="3345" width="21.28515625" customWidth="1"/>
    <col min="3346" max="3346" width="13" customWidth="1"/>
    <col min="3347" max="3348" width="0" hidden="1" customWidth="1"/>
    <col min="3349" max="3349" width="9.85546875" customWidth="1"/>
    <col min="3350" max="3350" width="14.7109375" customWidth="1"/>
    <col min="3351" max="3351" width="10.85546875" customWidth="1"/>
    <col min="3352" max="3352" width="13.7109375" bestFit="1" customWidth="1"/>
    <col min="3353" max="3353" width="11.5703125" customWidth="1"/>
    <col min="3354" max="3354" width="13.7109375" bestFit="1" customWidth="1"/>
    <col min="3355" max="3355" width="11" customWidth="1"/>
    <col min="3356" max="3356" width="13.7109375" bestFit="1" customWidth="1"/>
    <col min="3357" max="3357" width="10.42578125" customWidth="1"/>
    <col min="3358" max="3358" width="13.7109375" bestFit="1" customWidth="1"/>
    <col min="3359" max="3359" width="11.85546875" customWidth="1"/>
    <col min="3360" max="3360" width="13.7109375" bestFit="1" customWidth="1"/>
    <col min="3361" max="3361" width="10.42578125" customWidth="1"/>
    <col min="3362" max="3362" width="13.7109375" bestFit="1" customWidth="1"/>
    <col min="3363" max="3363" width="9.5703125" customWidth="1"/>
    <col min="3364" max="3364" width="13.7109375" bestFit="1" customWidth="1"/>
    <col min="3365" max="3365" width="9.85546875" customWidth="1"/>
    <col min="3366" max="3366" width="13.7109375" bestFit="1" customWidth="1"/>
    <col min="3367" max="3367" width="9.85546875" customWidth="1"/>
    <col min="3368" max="3368" width="15.5703125" bestFit="1" customWidth="1"/>
    <col min="3369" max="3369" width="11.140625" customWidth="1"/>
    <col min="3370" max="3370" width="0" hidden="1" customWidth="1"/>
    <col min="3595" max="3595" width="10.42578125" customWidth="1"/>
    <col min="3596" max="3596" width="18.7109375" bestFit="1" customWidth="1"/>
    <col min="3597" max="3597" width="37.140625" bestFit="1" customWidth="1"/>
    <col min="3598" max="3598" width="15.85546875" customWidth="1"/>
    <col min="3599" max="3599" width="13.140625" customWidth="1"/>
    <col min="3600" max="3600" width="0" hidden="1" customWidth="1"/>
    <col min="3601" max="3601" width="21.28515625" customWidth="1"/>
    <col min="3602" max="3602" width="13" customWidth="1"/>
    <col min="3603" max="3604" width="0" hidden="1" customWidth="1"/>
    <col min="3605" max="3605" width="9.85546875" customWidth="1"/>
    <col min="3606" max="3606" width="14.7109375" customWidth="1"/>
    <col min="3607" max="3607" width="10.85546875" customWidth="1"/>
    <col min="3608" max="3608" width="13.7109375" bestFit="1" customWidth="1"/>
    <col min="3609" max="3609" width="11.5703125" customWidth="1"/>
    <col min="3610" max="3610" width="13.7109375" bestFit="1" customWidth="1"/>
    <col min="3611" max="3611" width="11" customWidth="1"/>
    <col min="3612" max="3612" width="13.7109375" bestFit="1" customWidth="1"/>
    <col min="3613" max="3613" width="10.42578125" customWidth="1"/>
    <col min="3614" max="3614" width="13.7109375" bestFit="1" customWidth="1"/>
    <col min="3615" max="3615" width="11.85546875" customWidth="1"/>
    <col min="3616" max="3616" width="13.7109375" bestFit="1" customWidth="1"/>
    <col min="3617" max="3617" width="10.42578125" customWidth="1"/>
    <col min="3618" max="3618" width="13.7109375" bestFit="1" customWidth="1"/>
    <col min="3619" max="3619" width="9.5703125" customWidth="1"/>
    <col min="3620" max="3620" width="13.7109375" bestFit="1" customWidth="1"/>
    <col min="3621" max="3621" width="9.85546875" customWidth="1"/>
    <col min="3622" max="3622" width="13.7109375" bestFit="1" customWidth="1"/>
    <col min="3623" max="3623" width="9.85546875" customWidth="1"/>
    <col min="3624" max="3624" width="15.5703125" bestFit="1" customWidth="1"/>
    <col min="3625" max="3625" width="11.140625" customWidth="1"/>
    <col min="3626" max="3626" width="0" hidden="1" customWidth="1"/>
    <col min="3851" max="3851" width="10.42578125" customWidth="1"/>
    <col min="3852" max="3852" width="18.7109375" bestFit="1" customWidth="1"/>
    <col min="3853" max="3853" width="37.140625" bestFit="1" customWidth="1"/>
    <col min="3854" max="3854" width="15.85546875" customWidth="1"/>
    <col min="3855" max="3855" width="13.140625" customWidth="1"/>
    <col min="3856" max="3856" width="0" hidden="1" customWidth="1"/>
    <col min="3857" max="3857" width="21.28515625" customWidth="1"/>
    <col min="3858" max="3858" width="13" customWidth="1"/>
    <col min="3859" max="3860" width="0" hidden="1" customWidth="1"/>
    <col min="3861" max="3861" width="9.85546875" customWidth="1"/>
    <col min="3862" max="3862" width="14.7109375" customWidth="1"/>
    <col min="3863" max="3863" width="10.85546875" customWidth="1"/>
    <col min="3864" max="3864" width="13.7109375" bestFit="1" customWidth="1"/>
    <col min="3865" max="3865" width="11.5703125" customWidth="1"/>
    <col min="3866" max="3866" width="13.7109375" bestFit="1" customWidth="1"/>
    <col min="3867" max="3867" width="11" customWidth="1"/>
    <col min="3868" max="3868" width="13.7109375" bestFit="1" customWidth="1"/>
    <col min="3869" max="3869" width="10.42578125" customWidth="1"/>
    <col min="3870" max="3870" width="13.7109375" bestFit="1" customWidth="1"/>
    <col min="3871" max="3871" width="11.85546875" customWidth="1"/>
    <col min="3872" max="3872" width="13.7109375" bestFit="1" customWidth="1"/>
    <col min="3873" max="3873" width="10.42578125" customWidth="1"/>
    <col min="3874" max="3874" width="13.7109375" bestFit="1" customWidth="1"/>
    <col min="3875" max="3875" width="9.5703125" customWidth="1"/>
    <col min="3876" max="3876" width="13.7109375" bestFit="1" customWidth="1"/>
    <col min="3877" max="3877" width="9.85546875" customWidth="1"/>
    <col min="3878" max="3878" width="13.7109375" bestFit="1" customWidth="1"/>
    <col min="3879" max="3879" width="9.85546875" customWidth="1"/>
    <col min="3880" max="3880" width="15.5703125" bestFit="1" customWidth="1"/>
    <col min="3881" max="3881" width="11.140625" customWidth="1"/>
    <col min="3882" max="3882" width="0" hidden="1" customWidth="1"/>
    <col min="4107" max="4107" width="10.42578125" customWidth="1"/>
    <col min="4108" max="4108" width="18.7109375" bestFit="1" customWidth="1"/>
    <col min="4109" max="4109" width="37.140625" bestFit="1" customWidth="1"/>
    <col min="4110" max="4110" width="15.85546875" customWidth="1"/>
    <col min="4111" max="4111" width="13.140625" customWidth="1"/>
    <col min="4112" max="4112" width="0" hidden="1" customWidth="1"/>
    <col min="4113" max="4113" width="21.28515625" customWidth="1"/>
    <col min="4114" max="4114" width="13" customWidth="1"/>
    <col min="4115" max="4116" width="0" hidden="1" customWidth="1"/>
    <col min="4117" max="4117" width="9.85546875" customWidth="1"/>
    <col min="4118" max="4118" width="14.7109375" customWidth="1"/>
    <col min="4119" max="4119" width="10.85546875" customWidth="1"/>
    <col min="4120" max="4120" width="13.7109375" bestFit="1" customWidth="1"/>
    <col min="4121" max="4121" width="11.5703125" customWidth="1"/>
    <col min="4122" max="4122" width="13.7109375" bestFit="1" customWidth="1"/>
    <col min="4123" max="4123" width="11" customWidth="1"/>
    <col min="4124" max="4124" width="13.7109375" bestFit="1" customWidth="1"/>
    <col min="4125" max="4125" width="10.42578125" customWidth="1"/>
    <col min="4126" max="4126" width="13.7109375" bestFit="1" customWidth="1"/>
    <col min="4127" max="4127" width="11.85546875" customWidth="1"/>
    <col min="4128" max="4128" width="13.7109375" bestFit="1" customWidth="1"/>
    <col min="4129" max="4129" width="10.42578125" customWidth="1"/>
    <col min="4130" max="4130" width="13.7109375" bestFit="1" customWidth="1"/>
    <col min="4131" max="4131" width="9.5703125" customWidth="1"/>
    <col min="4132" max="4132" width="13.7109375" bestFit="1" customWidth="1"/>
    <col min="4133" max="4133" width="9.85546875" customWidth="1"/>
    <col min="4134" max="4134" width="13.7109375" bestFit="1" customWidth="1"/>
    <col min="4135" max="4135" width="9.85546875" customWidth="1"/>
    <col min="4136" max="4136" width="15.5703125" bestFit="1" customWidth="1"/>
    <col min="4137" max="4137" width="11.140625" customWidth="1"/>
    <col min="4138" max="4138" width="0" hidden="1" customWidth="1"/>
    <col min="4363" max="4363" width="10.42578125" customWidth="1"/>
    <col min="4364" max="4364" width="18.7109375" bestFit="1" customWidth="1"/>
    <col min="4365" max="4365" width="37.140625" bestFit="1" customWidth="1"/>
    <col min="4366" max="4366" width="15.85546875" customWidth="1"/>
    <col min="4367" max="4367" width="13.140625" customWidth="1"/>
    <col min="4368" max="4368" width="0" hidden="1" customWidth="1"/>
    <col min="4369" max="4369" width="21.28515625" customWidth="1"/>
    <col min="4370" max="4370" width="13" customWidth="1"/>
    <col min="4371" max="4372" width="0" hidden="1" customWidth="1"/>
    <col min="4373" max="4373" width="9.85546875" customWidth="1"/>
    <col min="4374" max="4374" width="14.7109375" customWidth="1"/>
    <col min="4375" max="4375" width="10.85546875" customWidth="1"/>
    <col min="4376" max="4376" width="13.7109375" bestFit="1" customWidth="1"/>
    <col min="4377" max="4377" width="11.5703125" customWidth="1"/>
    <col min="4378" max="4378" width="13.7109375" bestFit="1" customWidth="1"/>
    <col min="4379" max="4379" width="11" customWidth="1"/>
    <col min="4380" max="4380" width="13.7109375" bestFit="1" customWidth="1"/>
    <col min="4381" max="4381" width="10.42578125" customWidth="1"/>
    <col min="4382" max="4382" width="13.7109375" bestFit="1" customWidth="1"/>
    <col min="4383" max="4383" width="11.85546875" customWidth="1"/>
    <col min="4384" max="4384" width="13.7109375" bestFit="1" customWidth="1"/>
    <col min="4385" max="4385" width="10.42578125" customWidth="1"/>
    <col min="4386" max="4386" width="13.7109375" bestFit="1" customWidth="1"/>
    <col min="4387" max="4387" width="9.5703125" customWidth="1"/>
    <col min="4388" max="4388" width="13.7109375" bestFit="1" customWidth="1"/>
    <col min="4389" max="4389" width="9.85546875" customWidth="1"/>
    <col min="4390" max="4390" width="13.7109375" bestFit="1" customWidth="1"/>
    <col min="4391" max="4391" width="9.85546875" customWidth="1"/>
    <col min="4392" max="4392" width="15.5703125" bestFit="1" customWidth="1"/>
    <col min="4393" max="4393" width="11.140625" customWidth="1"/>
    <col min="4394" max="4394" width="0" hidden="1" customWidth="1"/>
    <col min="4619" max="4619" width="10.42578125" customWidth="1"/>
    <col min="4620" max="4620" width="18.7109375" bestFit="1" customWidth="1"/>
    <col min="4621" max="4621" width="37.140625" bestFit="1" customWidth="1"/>
    <col min="4622" max="4622" width="15.85546875" customWidth="1"/>
    <col min="4623" max="4623" width="13.140625" customWidth="1"/>
    <col min="4624" max="4624" width="0" hidden="1" customWidth="1"/>
    <col min="4625" max="4625" width="21.28515625" customWidth="1"/>
    <col min="4626" max="4626" width="13" customWidth="1"/>
    <col min="4627" max="4628" width="0" hidden="1" customWidth="1"/>
    <col min="4629" max="4629" width="9.85546875" customWidth="1"/>
    <col min="4630" max="4630" width="14.7109375" customWidth="1"/>
    <col min="4631" max="4631" width="10.85546875" customWidth="1"/>
    <col min="4632" max="4632" width="13.7109375" bestFit="1" customWidth="1"/>
    <col min="4633" max="4633" width="11.5703125" customWidth="1"/>
    <col min="4634" max="4634" width="13.7109375" bestFit="1" customWidth="1"/>
    <col min="4635" max="4635" width="11" customWidth="1"/>
    <col min="4636" max="4636" width="13.7109375" bestFit="1" customWidth="1"/>
    <col min="4637" max="4637" width="10.42578125" customWidth="1"/>
    <col min="4638" max="4638" width="13.7109375" bestFit="1" customWidth="1"/>
    <col min="4639" max="4639" width="11.85546875" customWidth="1"/>
    <col min="4640" max="4640" width="13.7109375" bestFit="1" customWidth="1"/>
    <col min="4641" max="4641" width="10.42578125" customWidth="1"/>
    <col min="4642" max="4642" width="13.7109375" bestFit="1" customWidth="1"/>
    <col min="4643" max="4643" width="9.5703125" customWidth="1"/>
    <col min="4644" max="4644" width="13.7109375" bestFit="1" customWidth="1"/>
    <col min="4645" max="4645" width="9.85546875" customWidth="1"/>
    <col min="4646" max="4646" width="13.7109375" bestFit="1" customWidth="1"/>
    <col min="4647" max="4647" width="9.85546875" customWidth="1"/>
    <col min="4648" max="4648" width="15.5703125" bestFit="1" customWidth="1"/>
    <col min="4649" max="4649" width="11.140625" customWidth="1"/>
    <col min="4650" max="4650" width="0" hidden="1" customWidth="1"/>
    <col min="4875" max="4875" width="10.42578125" customWidth="1"/>
    <col min="4876" max="4876" width="18.7109375" bestFit="1" customWidth="1"/>
    <col min="4877" max="4877" width="37.140625" bestFit="1" customWidth="1"/>
    <col min="4878" max="4878" width="15.85546875" customWidth="1"/>
    <col min="4879" max="4879" width="13.140625" customWidth="1"/>
    <col min="4880" max="4880" width="0" hidden="1" customWidth="1"/>
    <col min="4881" max="4881" width="21.28515625" customWidth="1"/>
    <col min="4882" max="4882" width="13" customWidth="1"/>
    <col min="4883" max="4884" width="0" hidden="1" customWidth="1"/>
    <col min="4885" max="4885" width="9.85546875" customWidth="1"/>
    <col min="4886" max="4886" width="14.7109375" customWidth="1"/>
    <col min="4887" max="4887" width="10.85546875" customWidth="1"/>
    <col min="4888" max="4888" width="13.7109375" bestFit="1" customWidth="1"/>
    <col min="4889" max="4889" width="11.5703125" customWidth="1"/>
    <col min="4890" max="4890" width="13.7109375" bestFit="1" customWidth="1"/>
    <col min="4891" max="4891" width="11" customWidth="1"/>
    <col min="4892" max="4892" width="13.7109375" bestFit="1" customWidth="1"/>
    <col min="4893" max="4893" width="10.42578125" customWidth="1"/>
    <col min="4894" max="4894" width="13.7109375" bestFit="1" customWidth="1"/>
    <col min="4895" max="4895" width="11.85546875" customWidth="1"/>
    <col min="4896" max="4896" width="13.7109375" bestFit="1" customWidth="1"/>
    <col min="4897" max="4897" width="10.42578125" customWidth="1"/>
    <col min="4898" max="4898" width="13.7109375" bestFit="1" customWidth="1"/>
    <col min="4899" max="4899" width="9.5703125" customWidth="1"/>
    <col min="4900" max="4900" width="13.7109375" bestFit="1" customWidth="1"/>
    <col min="4901" max="4901" width="9.85546875" customWidth="1"/>
    <col min="4902" max="4902" width="13.7109375" bestFit="1" customWidth="1"/>
    <col min="4903" max="4903" width="9.85546875" customWidth="1"/>
    <col min="4904" max="4904" width="15.5703125" bestFit="1" customWidth="1"/>
    <col min="4905" max="4905" width="11.140625" customWidth="1"/>
    <col min="4906" max="4906" width="0" hidden="1" customWidth="1"/>
    <col min="5131" max="5131" width="10.42578125" customWidth="1"/>
    <col min="5132" max="5132" width="18.7109375" bestFit="1" customWidth="1"/>
    <col min="5133" max="5133" width="37.140625" bestFit="1" customWidth="1"/>
    <col min="5134" max="5134" width="15.85546875" customWidth="1"/>
    <col min="5135" max="5135" width="13.140625" customWidth="1"/>
    <col min="5136" max="5136" width="0" hidden="1" customWidth="1"/>
    <col min="5137" max="5137" width="21.28515625" customWidth="1"/>
    <col min="5138" max="5138" width="13" customWidth="1"/>
    <col min="5139" max="5140" width="0" hidden="1" customWidth="1"/>
    <col min="5141" max="5141" width="9.85546875" customWidth="1"/>
    <col min="5142" max="5142" width="14.7109375" customWidth="1"/>
    <col min="5143" max="5143" width="10.85546875" customWidth="1"/>
    <col min="5144" max="5144" width="13.7109375" bestFit="1" customWidth="1"/>
    <col min="5145" max="5145" width="11.5703125" customWidth="1"/>
    <col min="5146" max="5146" width="13.7109375" bestFit="1" customWidth="1"/>
    <col min="5147" max="5147" width="11" customWidth="1"/>
    <col min="5148" max="5148" width="13.7109375" bestFit="1" customWidth="1"/>
    <col min="5149" max="5149" width="10.42578125" customWidth="1"/>
    <col min="5150" max="5150" width="13.7109375" bestFit="1" customWidth="1"/>
    <col min="5151" max="5151" width="11.85546875" customWidth="1"/>
    <col min="5152" max="5152" width="13.7109375" bestFit="1" customWidth="1"/>
    <col min="5153" max="5153" width="10.42578125" customWidth="1"/>
    <col min="5154" max="5154" width="13.7109375" bestFit="1" customWidth="1"/>
    <col min="5155" max="5155" width="9.5703125" customWidth="1"/>
    <col min="5156" max="5156" width="13.7109375" bestFit="1" customWidth="1"/>
    <col min="5157" max="5157" width="9.85546875" customWidth="1"/>
    <col min="5158" max="5158" width="13.7109375" bestFit="1" customWidth="1"/>
    <col min="5159" max="5159" width="9.85546875" customWidth="1"/>
    <col min="5160" max="5160" width="15.5703125" bestFit="1" customWidth="1"/>
    <col min="5161" max="5161" width="11.140625" customWidth="1"/>
    <col min="5162" max="5162" width="0" hidden="1" customWidth="1"/>
    <col min="5387" max="5387" width="10.42578125" customWidth="1"/>
    <col min="5388" max="5388" width="18.7109375" bestFit="1" customWidth="1"/>
    <col min="5389" max="5389" width="37.140625" bestFit="1" customWidth="1"/>
    <col min="5390" max="5390" width="15.85546875" customWidth="1"/>
    <col min="5391" max="5391" width="13.140625" customWidth="1"/>
    <col min="5392" max="5392" width="0" hidden="1" customWidth="1"/>
    <col min="5393" max="5393" width="21.28515625" customWidth="1"/>
    <col min="5394" max="5394" width="13" customWidth="1"/>
    <col min="5395" max="5396" width="0" hidden="1" customWidth="1"/>
    <col min="5397" max="5397" width="9.85546875" customWidth="1"/>
    <col min="5398" max="5398" width="14.7109375" customWidth="1"/>
    <col min="5399" max="5399" width="10.85546875" customWidth="1"/>
    <col min="5400" max="5400" width="13.7109375" bestFit="1" customWidth="1"/>
    <col min="5401" max="5401" width="11.5703125" customWidth="1"/>
    <col min="5402" max="5402" width="13.7109375" bestFit="1" customWidth="1"/>
    <col min="5403" max="5403" width="11" customWidth="1"/>
    <col min="5404" max="5404" width="13.7109375" bestFit="1" customWidth="1"/>
    <col min="5405" max="5405" width="10.42578125" customWidth="1"/>
    <col min="5406" max="5406" width="13.7109375" bestFit="1" customWidth="1"/>
    <col min="5407" max="5407" width="11.85546875" customWidth="1"/>
    <col min="5408" max="5408" width="13.7109375" bestFit="1" customWidth="1"/>
    <col min="5409" max="5409" width="10.42578125" customWidth="1"/>
    <col min="5410" max="5410" width="13.7109375" bestFit="1" customWidth="1"/>
    <col min="5411" max="5411" width="9.5703125" customWidth="1"/>
    <col min="5412" max="5412" width="13.7109375" bestFit="1" customWidth="1"/>
    <col min="5413" max="5413" width="9.85546875" customWidth="1"/>
    <col min="5414" max="5414" width="13.7109375" bestFit="1" customWidth="1"/>
    <col min="5415" max="5415" width="9.85546875" customWidth="1"/>
    <col min="5416" max="5416" width="15.5703125" bestFit="1" customWidth="1"/>
    <col min="5417" max="5417" width="11.140625" customWidth="1"/>
    <col min="5418" max="5418" width="0" hidden="1" customWidth="1"/>
    <col min="5643" max="5643" width="10.42578125" customWidth="1"/>
    <col min="5644" max="5644" width="18.7109375" bestFit="1" customWidth="1"/>
    <col min="5645" max="5645" width="37.140625" bestFit="1" customWidth="1"/>
    <col min="5646" max="5646" width="15.85546875" customWidth="1"/>
    <col min="5647" max="5647" width="13.140625" customWidth="1"/>
    <col min="5648" max="5648" width="0" hidden="1" customWidth="1"/>
    <col min="5649" max="5649" width="21.28515625" customWidth="1"/>
    <col min="5650" max="5650" width="13" customWidth="1"/>
    <col min="5651" max="5652" width="0" hidden="1" customWidth="1"/>
    <col min="5653" max="5653" width="9.85546875" customWidth="1"/>
    <col min="5654" max="5654" width="14.7109375" customWidth="1"/>
    <col min="5655" max="5655" width="10.85546875" customWidth="1"/>
    <col min="5656" max="5656" width="13.7109375" bestFit="1" customWidth="1"/>
    <col min="5657" max="5657" width="11.5703125" customWidth="1"/>
    <col min="5658" max="5658" width="13.7109375" bestFit="1" customWidth="1"/>
    <col min="5659" max="5659" width="11" customWidth="1"/>
    <col min="5660" max="5660" width="13.7109375" bestFit="1" customWidth="1"/>
    <col min="5661" max="5661" width="10.42578125" customWidth="1"/>
    <col min="5662" max="5662" width="13.7109375" bestFit="1" customWidth="1"/>
    <col min="5663" max="5663" width="11.85546875" customWidth="1"/>
    <col min="5664" max="5664" width="13.7109375" bestFit="1" customWidth="1"/>
    <col min="5665" max="5665" width="10.42578125" customWidth="1"/>
    <col min="5666" max="5666" width="13.7109375" bestFit="1" customWidth="1"/>
    <col min="5667" max="5667" width="9.5703125" customWidth="1"/>
    <col min="5668" max="5668" width="13.7109375" bestFit="1" customWidth="1"/>
    <col min="5669" max="5669" width="9.85546875" customWidth="1"/>
    <col min="5670" max="5670" width="13.7109375" bestFit="1" customWidth="1"/>
    <col min="5671" max="5671" width="9.85546875" customWidth="1"/>
    <col min="5672" max="5672" width="15.5703125" bestFit="1" customWidth="1"/>
    <col min="5673" max="5673" width="11.140625" customWidth="1"/>
    <col min="5674" max="5674" width="0" hidden="1" customWidth="1"/>
    <col min="5899" max="5899" width="10.42578125" customWidth="1"/>
    <col min="5900" max="5900" width="18.7109375" bestFit="1" customWidth="1"/>
    <col min="5901" max="5901" width="37.140625" bestFit="1" customWidth="1"/>
    <col min="5902" max="5902" width="15.85546875" customWidth="1"/>
    <col min="5903" max="5903" width="13.140625" customWidth="1"/>
    <col min="5904" max="5904" width="0" hidden="1" customWidth="1"/>
    <col min="5905" max="5905" width="21.28515625" customWidth="1"/>
    <col min="5906" max="5906" width="13" customWidth="1"/>
    <col min="5907" max="5908" width="0" hidden="1" customWidth="1"/>
    <col min="5909" max="5909" width="9.85546875" customWidth="1"/>
    <col min="5910" max="5910" width="14.7109375" customWidth="1"/>
    <col min="5911" max="5911" width="10.85546875" customWidth="1"/>
    <col min="5912" max="5912" width="13.7109375" bestFit="1" customWidth="1"/>
    <col min="5913" max="5913" width="11.5703125" customWidth="1"/>
    <col min="5914" max="5914" width="13.7109375" bestFit="1" customWidth="1"/>
    <col min="5915" max="5915" width="11" customWidth="1"/>
    <col min="5916" max="5916" width="13.7109375" bestFit="1" customWidth="1"/>
    <col min="5917" max="5917" width="10.42578125" customWidth="1"/>
    <col min="5918" max="5918" width="13.7109375" bestFit="1" customWidth="1"/>
    <col min="5919" max="5919" width="11.85546875" customWidth="1"/>
    <col min="5920" max="5920" width="13.7109375" bestFit="1" customWidth="1"/>
    <col min="5921" max="5921" width="10.42578125" customWidth="1"/>
    <col min="5922" max="5922" width="13.7109375" bestFit="1" customWidth="1"/>
    <col min="5923" max="5923" width="9.5703125" customWidth="1"/>
    <col min="5924" max="5924" width="13.7109375" bestFit="1" customWidth="1"/>
    <col min="5925" max="5925" width="9.85546875" customWidth="1"/>
    <col min="5926" max="5926" width="13.7109375" bestFit="1" customWidth="1"/>
    <col min="5927" max="5927" width="9.85546875" customWidth="1"/>
    <col min="5928" max="5928" width="15.5703125" bestFit="1" customWidth="1"/>
    <col min="5929" max="5929" width="11.140625" customWidth="1"/>
    <col min="5930" max="5930" width="0" hidden="1" customWidth="1"/>
    <col min="6155" max="6155" width="10.42578125" customWidth="1"/>
    <col min="6156" max="6156" width="18.7109375" bestFit="1" customWidth="1"/>
    <col min="6157" max="6157" width="37.140625" bestFit="1" customWidth="1"/>
    <col min="6158" max="6158" width="15.85546875" customWidth="1"/>
    <col min="6159" max="6159" width="13.140625" customWidth="1"/>
    <col min="6160" max="6160" width="0" hidden="1" customWidth="1"/>
    <col min="6161" max="6161" width="21.28515625" customWidth="1"/>
    <col min="6162" max="6162" width="13" customWidth="1"/>
    <col min="6163" max="6164" width="0" hidden="1" customWidth="1"/>
    <col min="6165" max="6165" width="9.85546875" customWidth="1"/>
    <col min="6166" max="6166" width="14.7109375" customWidth="1"/>
    <col min="6167" max="6167" width="10.85546875" customWidth="1"/>
    <col min="6168" max="6168" width="13.7109375" bestFit="1" customWidth="1"/>
    <col min="6169" max="6169" width="11.5703125" customWidth="1"/>
    <col min="6170" max="6170" width="13.7109375" bestFit="1" customWidth="1"/>
    <col min="6171" max="6171" width="11" customWidth="1"/>
    <col min="6172" max="6172" width="13.7109375" bestFit="1" customWidth="1"/>
    <col min="6173" max="6173" width="10.42578125" customWidth="1"/>
    <col min="6174" max="6174" width="13.7109375" bestFit="1" customWidth="1"/>
    <col min="6175" max="6175" width="11.85546875" customWidth="1"/>
    <col min="6176" max="6176" width="13.7109375" bestFit="1" customWidth="1"/>
    <col min="6177" max="6177" width="10.42578125" customWidth="1"/>
    <col min="6178" max="6178" width="13.7109375" bestFit="1" customWidth="1"/>
    <col min="6179" max="6179" width="9.5703125" customWidth="1"/>
    <col min="6180" max="6180" width="13.7109375" bestFit="1" customWidth="1"/>
    <col min="6181" max="6181" width="9.85546875" customWidth="1"/>
    <col min="6182" max="6182" width="13.7109375" bestFit="1" customWidth="1"/>
    <col min="6183" max="6183" width="9.85546875" customWidth="1"/>
    <col min="6184" max="6184" width="15.5703125" bestFit="1" customWidth="1"/>
    <col min="6185" max="6185" width="11.140625" customWidth="1"/>
    <col min="6186" max="6186" width="0" hidden="1" customWidth="1"/>
    <col min="6411" max="6411" width="10.42578125" customWidth="1"/>
    <col min="6412" max="6412" width="18.7109375" bestFit="1" customWidth="1"/>
    <col min="6413" max="6413" width="37.140625" bestFit="1" customWidth="1"/>
    <col min="6414" max="6414" width="15.85546875" customWidth="1"/>
    <col min="6415" max="6415" width="13.140625" customWidth="1"/>
    <col min="6416" max="6416" width="0" hidden="1" customWidth="1"/>
    <col min="6417" max="6417" width="21.28515625" customWidth="1"/>
    <col min="6418" max="6418" width="13" customWidth="1"/>
    <col min="6419" max="6420" width="0" hidden="1" customWidth="1"/>
    <col min="6421" max="6421" width="9.85546875" customWidth="1"/>
    <col min="6422" max="6422" width="14.7109375" customWidth="1"/>
    <col min="6423" max="6423" width="10.85546875" customWidth="1"/>
    <col min="6424" max="6424" width="13.7109375" bestFit="1" customWidth="1"/>
    <col min="6425" max="6425" width="11.5703125" customWidth="1"/>
    <col min="6426" max="6426" width="13.7109375" bestFit="1" customWidth="1"/>
    <col min="6427" max="6427" width="11" customWidth="1"/>
    <col min="6428" max="6428" width="13.7109375" bestFit="1" customWidth="1"/>
    <col min="6429" max="6429" width="10.42578125" customWidth="1"/>
    <col min="6430" max="6430" width="13.7109375" bestFit="1" customWidth="1"/>
    <col min="6431" max="6431" width="11.85546875" customWidth="1"/>
    <col min="6432" max="6432" width="13.7109375" bestFit="1" customWidth="1"/>
    <col min="6433" max="6433" width="10.42578125" customWidth="1"/>
    <col min="6434" max="6434" width="13.7109375" bestFit="1" customWidth="1"/>
    <col min="6435" max="6435" width="9.5703125" customWidth="1"/>
    <col min="6436" max="6436" width="13.7109375" bestFit="1" customWidth="1"/>
    <col min="6437" max="6437" width="9.85546875" customWidth="1"/>
    <col min="6438" max="6438" width="13.7109375" bestFit="1" customWidth="1"/>
    <col min="6439" max="6439" width="9.85546875" customWidth="1"/>
    <col min="6440" max="6440" width="15.5703125" bestFit="1" customWidth="1"/>
    <col min="6441" max="6441" width="11.140625" customWidth="1"/>
    <col min="6442" max="6442" width="0" hidden="1" customWidth="1"/>
    <col min="6667" max="6667" width="10.42578125" customWidth="1"/>
    <col min="6668" max="6668" width="18.7109375" bestFit="1" customWidth="1"/>
    <col min="6669" max="6669" width="37.140625" bestFit="1" customWidth="1"/>
    <col min="6670" max="6670" width="15.85546875" customWidth="1"/>
    <col min="6671" max="6671" width="13.140625" customWidth="1"/>
    <col min="6672" max="6672" width="0" hidden="1" customWidth="1"/>
    <col min="6673" max="6673" width="21.28515625" customWidth="1"/>
    <col min="6674" max="6674" width="13" customWidth="1"/>
    <col min="6675" max="6676" width="0" hidden="1" customWidth="1"/>
    <col min="6677" max="6677" width="9.85546875" customWidth="1"/>
    <col min="6678" max="6678" width="14.7109375" customWidth="1"/>
    <col min="6679" max="6679" width="10.85546875" customWidth="1"/>
    <col min="6680" max="6680" width="13.7109375" bestFit="1" customWidth="1"/>
    <col min="6681" max="6681" width="11.5703125" customWidth="1"/>
    <col min="6682" max="6682" width="13.7109375" bestFit="1" customWidth="1"/>
    <col min="6683" max="6683" width="11" customWidth="1"/>
    <col min="6684" max="6684" width="13.7109375" bestFit="1" customWidth="1"/>
    <col min="6685" max="6685" width="10.42578125" customWidth="1"/>
    <col min="6686" max="6686" width="13.7109375" bestFit="1" customWidth="1"/>
    <col min="6687" max="6687" width="11.85546875" customWidth="1"/>
    <col min="6688" max="6688" width="13.7109375" bestFit="1" customWidth="1"/>
    <col min="6689" max="6689" width="10.42578125" customWidth="1"/>
    <col min="6690" max="6690" width="13.7109375" bestFit="1" customWidth="1"/>
    <col min="6691" max="6691" width="9.5703125" customWidth="1"/>
    <col min="6692" max="6692" width="13.7109375" bestFit="1" customWidth="1"/>
    <col min="6693" max="6693" width="9.85546875" customWidth="1"/>
    <col min="6694" max="6694" width="13.7109375" bestFit="1" customWidth="1"/>
    <col min="6695" max="6695" width="9.85546875" customWidth="1"/>
    <col min="6696" max="6696" width="15.5703125" bestFit="1" customWidth="1"/>
    <col min="6697" max="6697" width="11.140625" customWidth="1"/>
    <col min="6698" max="6698" width="0" hidden="1" customWidth="1"/>
    <col min="6923" max="6923" width="10.42578125" customWidth="1"/>
    <col min="6924" max="6924" width="18.7109375" bestFit="1" customWidth="1"/>
    <col min="6925" max="6925" width="37.140625" bestFit="1" customWidth="1"/>
    <col min="6926" max="6926" width="15.85546875" customWidth="1"/>
    <col min="6927" max="6927" width="13.140625" customWidth="1"/>
    <col min="6928" max="6928" width="0" hidden="1" customWidth="1"/>
    <col min="6929" max="6929" width="21.28515625" customWidth="1"/>
    <col min="6930" max="6930" width="13" customWidth="1"/>
    <col min="6931" max="6932" width="0" hidden="1" customWidth="1"/>
    <col min="6933" max="6933" width="9.85546875" customWidth="1"/>
    <col min="6934" max="6934" width="14.7109375" customWidth="1"/>
    <col min="6935" max="6935" width="10.85546875" customWidth="1"/>
    <col min="6936" max="6936" width="13.7109375" bestFit="1" customWidth="1"/>
    <col min="6937" max="6937" width="11.5703125" customWidth="1"/>
    <col min="6938" max="6938" width="13.7109375" bestFit="1" customWidth="1"/>
    <col min="6939" max="6939" width="11" customWidth="1"/>
    <col min="6940" max="6940" width="13.7109375" bestFit="1" customWidth="1"/>
    <col min="6941" max="6941" width="10.42578125" customWidth="1"/>
    <col min="6942" max="6942" width="13.7109375" bestFit="1" customWidth="1"/>
    <col min="6943" max="6943" width="11.85546875" customWidth="1"/>
    <col min="6944" max="6944" width="13.7109375" bestFit="1" customWidth="1"/>
    <col min="6945" max="6945" width="10.42578125" customWidth="1"/>
    <col min="6946" max="6946" width="13.7109375" bestFit="1" customWidth="1"/>
    <col min="6947" max="6947" width="9.5703125" customWidth="1"/>
    <col min="6948" max="6948" width="13.7109375" bestFit="1" customWidth="1"/>
    <col min="6949" max="6949" width="9.85546875" customWidth="1"/>
    <col min="6950" max="6950" width="13.7109375" bestFit="1" customWidth="1"/>
    <col min="6951" max="6951" width="9.85546875" customWidth="1"/>
    <col min="6952" max="6952" width="15.5703125" bestFit="1" customWidth="1"/>
    <col min="6953" max="6953" width="11.140625" customWidth="1"/>
    <col min="6954" max="6954" width="0" hidden="1" customWidth="1"/>
    <col min="7179" max="7179" width="10.42578125" customWidth="1"/>
    <col min="7180" max="7180" width="18.7109375" bestFit="1" customWidth="1"/>
    <col min="7181" max="7181" width="37.140625" bestFit="1" customWidth="1"/>
    <col min="7182" max="7182" width="15.85546875" customWidth="1"/>
    <col min="7183" max="7183" width="13.140625" customWidth="1"/>
    <col min="7184" max="7184" width="0" hidden="1" customWidth="1"/>
    <col min="7185" max="7185" width="21.28515625" customWidth="1"/>
    <col min="7186" max="7186" width="13" customWidth="1"/>
    <col min="7187" max="7188" width="0" hidden="1" customWidth="1"/>
    <col min="7189" max="7189" width="9.85546875" customWidth="1"/>
    <col min="7190" max="7190" width="14.7109375" customWidth="1"/>
    <col min="7191" max="7191" width="10.85546875" customWidth="1"/>
    <col min="7192" max="7192" width="13.7109375" bestFit="1" customWidth="1"/>
    <col min="7193" max="7193" width="11.5703125" customWidth="1"/>
    <col min="7194" max="7194" width="13.7109375" bestFit="1" customWidth="1"/>
    <col min="7195" max="7195" width="11" customWidth="1"/>
    <col min="7196" max="7196" width="13.7109375" bestFit="1" customWidth="1"/>
    <col min="7197" max="7197" width="10.42578125" customWidth="1"/>
    <col min="7198" max="7198" width="13.7109375" bestFit="1" customWidth="1"/>
    <col min="7199" max="7199" width="11.85546875" customWidth="1"/>
    <col min="7200" max="7200" width="13.7109375" bestFit="1" customWidth="1"/>
    <col min="7201" max="7201" width="10.42578125" customWidth="1"/>
    <col min="7202" max="7202" width="13.7109375" bestFit="1" customWidth="1"/>
    <col min="7203" max="7203" width="9.5703125" customWidth="1"/>
    <col min="7204" max="7204" width="13.7109375" bestFit="1" customWidth="1"/>
    <col min="7205" max="7205" width="9.85546875" customWidth="1"/>
    <col min="7206" max="7206" width="13.7109375" bestFit="1" customWidth="1"/>
    <col min="7207" max="7207" width="9.85546875" customWidth="1"/>
    <col min="7208" max="7208" width="15.5703125" bestFit="1" customWidth="1"/>
    <col min="7209" max="7209" width="11.140625" customWidth="1"/>
    <col min="7210" max="7210" width="0" hidden="1" customWidth="1"/>
    <col min="7435" max="7435" width="10.42578125" customWidth="1"/>
    <col min="7436" max="7436" width="18.7109375" bestFit="1" customWidth="1"/>
    <col min="7437" max="7437" width="37.140625" bestFit="1" customWidth="1"/>
    <col min="7438" max="7438" width="15.85546875" customWidth="1"/>
    <col min="7439" max="7439" width="13.140625" customWidth="1"/>
    <col min="7440" max="7440" width="0" hidden="1" customWidth="1"/>
    <col min="7441" max="7441" width="21.28515625" customWidth="1"/>
    <col min="7442" max="7442" width="13" customWidth="1"/>
    <col min="7443" max="7444" width="0" hidden="1" customWidth="1"/>
    <col min="7445" max="7445" width="9.85546875" customWidth="1"/>
    <col min="7446" max="7446" width="14.7109375" customWidth="1"/>
    <col min="7447" max="7447" width="10.85546875" customWidth="1"/>
    <col min="7448" max="7448" width="13.7109375" bestFit="1" customWidth="1"/>
    <col min="7449" max="7449" width="11.5703125" customWidth="1"/>
    <col min="7450" max="7450" width="13.7109375" bestFit="1" customWidth="1"/>
    <col min="7451" max="7451" width="11" customWidth="1"/>
    <col min="7452" max="7452" width="13.7109375" bestFit="1" customWidth="1"/>
    <col min="7453" max="7453" width="10.42578125" customWidth="1"/>
    <col min="7454" max="7454" width="13.7109375" bestFit="1" customWidth="1"/>
    <col min="7455" max="7455" width="11.85546875" customWidth="1"/>
    <col min="7456" max="7456" width="13.7109375" bestFit="1" customWidth="1"/>
    <col min="7457" max="7457" width="10.42578125" customWidth="1"/>
    <col min="7458" max="7458" width="13.7109375" bestFit="1" customWidth="1"/>
    <col min="7459" max="7459" width="9.5703125" customWidth="1"/>
    <col min="7460" max="7460" width="13.7109375" bestFit="1" customWidth="1"/>
    <col min="7461" max="7461" width="9.85546875" customWidth="1"/>
    <col min="7462" max="7462" width="13.7109375" bestFit="1" customWidth="1"/>
    <col min="7463" max="7463" width="9.85546875" customWidth="1"/>
    <col min="7464" max="7464" width="15.5703125" bestFit="1" customWidth="1"/>
    <col min="7465" max="7465" width="11.140625" customWidth="1"/>
    <col min="7466" max="7466" width="0" hidden="1" customWidth="1"/>
    <col min="7691" max="7691" width="10.42578125" customWidth="1"/>
    <col min="7692" max="7692" width="18.7109375" bestFit="1" customWidth="1"/>
    <col min="7693" max="7693" width="37.140625" bestFit="1" customWidth="1"/>
    <col min="7694" max="7694" width="15.85546875" customWidth="1"/>
    <col min="7695" max="7695" width="13.140625" customWidth="1"/>
    <col min="7696" max="7696" width="0" hidden="1" customWidth="1"/>
    <col min="7697" max="7697" width="21.28515625" customWidth="1"/>
    <col min="7698" max="7698" width="13" customWidth="1"/>
    <col min="7699" max="7700" width="0" hidden="1" customWidth="1"/>
    <col min="7701" max="7701" width="9.85546875" customWidth="1"/>
    <col min="7702" max="7702" width="14.7109375" customWidth="1"/>
    <col min="7703" max="7703" width="10.85546875" customWidth="1"/>
    <col min="7704" max="7704" width="13.7109375" bestFit="1" customWidth="1"/>
    <col min="7705" max="7705" width="11.5703125" customWidth="1"/>
    <col min="7706" max="7706" width="13.7109375" bestFit="1" customWidth="1"/>
    <col min="7707" max="7707" width="11" customWidth="1"/>
    <col min="7708" max="7708" width="13.7109375" bestFit="1" customWidth="1"/>
    <col min="7709" max="7709" width="10.42578125" customWidth="1"/>
    <col min="7710" max="7710" width="13.7109375" bestFit="1" customWidth="1"/>
    <col min="7711" max="7711" width="11.85546875" customWidth="1"/>
    <col min="7712" max="7712" width="13.7109375" bestFit="1" customWidth="1"/>
    <col min="7713" max="7713" width="10.42578125" customWidth="1"/>
    <col min="7714" max="7714" width="13.7109375" bestFit="1" customWidth="1"/>
    <col min="7715" max="7715" width="9.5703125" customWidth="1"/>
    <col min="7716" max="7716" width="13.7109375" bestFit="1" customWidth="1"/>
    <col min="7717" max="7717" width="9.85546875" customWidth="1"/>
    <col min="7718" max="7718" width="13.7109375" bestFit="1" customWidth="1"/>
    <col min="7719" max="7719" width="9.85546875" customWidth="1"/>
    <col min="7720" max="7720" width="15.5703125" bestFit="1" customWidth="1"/>
    <col min="7721" max="7721" width="11.140625" customWidth="1"/>
    <col min="7722" max="7722" width="0" hidden="1" customWidth="1"/>
    <col min="7947" max="7947" width="10.42578125" customWidth="1"/>
    <col min="7948" max="7948" width="18.7109375" bestFit="1" customWidth="1"/>
    <col min="7949" max="7949" width="37.140625" bestFit="1" customWidth="1"/>
    <col min="7950" max="7950" width="15.85546875" customWidth="1"/>
    <col min="7951" max="7951" width="13.140625" customWidth="1"/>
    <col min="7952" max="7952" width="0" hidden="1" customWidth="1"/>
    <col min="7953" max="7953" width="21.28515625" customWidth="1"/>
    <col min="7954" max="7954" width="13" customWidth="1"/>
    <col min="7955" max="7956" width="0" hidden="1" customWidth="1"/>
    <col min="7957" max="7957" width="9.85546875" customWidth="1"/>
    <col min="7958" max="7958" width="14.7109375" customWidth="1"/>
    <col min="7959" max="7959" width="10.85546875" customWidth="1"/>
    <col min="7960" max="7960" width="13.7109375" bestFit="1" customWidth="1"/>
    <col min="7961" max="7961" width="11.5703125" customWidth="1"/>
    <col min="7962" max="7962" width="13.7109375" bestFit="1" customWidth="1"/>
    <col min="7963" max="7963" width="11" customWidth="1"/>
    <col min="7964" max="7964" width="13.7109375" bestFit="1" customWidth="1"/>
    <col min="7965" max="7965" width="10.42578125" customWidth="1"/>
    <col min="7966" max="7966" width="13.7109375" bestFit="1" customWidth="1"/>
    <col min="7967" max="7967" width="11.85546875" customWidth="1"/>
    <col min="7968" max="7968" width="13.7109375" bestFit="1" customWidth="1"/>
    <col min="7969" max="7969" width="10.42578125" customWidth="1"/>
    <col min="7970" max="7970" width="13.7109375" bestFit="1" customWidth="1"/>
    <col min="7971" max="7971" width="9.5703125" customWidth="1"/>
    <col min="7972" max="7972" width="13.7109375" bestFit="1" customWidth="1"/>
    <col min="7973" max="7973" width="9.85546875" customWidth="1"/>
    <col min="7974" max="7974" width="13.7109375" bestFit="1" customWidth="1"/>
    <col min="7975" max="7975" width="9.85546875" customWidth="1"/>
    <col min="7976" max="7976" width="15.5703125" bestFit="1" customWidth="1"/>
    <col min="7977" max="7977" width="11.140625" customWidth="1"/>
    <col min="7978" max="7978" width="0" hidden="1" customWidth="1"/>
    <col min="8203" max="8203" width="10.42578125" customWidth="1"/>
    <col min="8204" max="8204" width="18.7109375" bestFit="1" customWidth="1"/>
    <col min="8205" max="8205" width="37.140625" bestFit="1" customWidth="1"/>
    <col min="8206" max="8206" width="15.85546875" customWidth="1"/>
    <col min="8207" max="8207" width="13.140625" customWidth="1"/>
    <col min="8208" max="8208" width="0" hidden="1" customWidth="1"/>
    <col min="8209" max="8209" width="21.28515625" customWidth="1"/>
    <col min="8210" max="8210" width="13" customWidth="1"/>
    <col min="8211" max="8212" width="0" hidden="1" customWidth="1"/>
    <col min="8213" max="8213" width="9.85546875" customWidth="1"/>
    <col min="8214" max="8214" width="14.7109375" customWidth="1"/>
    <col min="8215" max="8215" width="10.85546875" customWidth="1"/>
    <col min="8216" max="8216" width="13.7109375" bestFit="1" customWidth="1"/>
    <col min="8217" max="8217" width="11.5703125" customWidth="1"/>
    <col min="8218" max="8218" width="13.7109375" bestFit="1" customWidth="1"/>
    <col min="8219" max="8219" width="11" customWidth="1"/>
    <col min="8220" max="8220" width="13.7109375" bestFit="1" customWidth="1"/>
    <col min="8221" max="8221" width="10.42578125" customWidth="1"/>
    <col min="8222" max="8222" width="13.7109375" bestFit="1" customWidth="1"/>
    <col min="8223" max="8223" width="11.85546875" customWidth="1"/>
    <col min="8224" max="8224" width="13.7109375" bestFit="1" customWidth="1"/>
    <col min="8225" max="8225" width="10.42578125" customWidth="1"/>
    <col min="8226" max="8226" width="13.7109375" bestFit="1" customWidth="1"/>
    <col min="8227" max="8227" width="9.5703125" customWidth="1"/>
    <col min="8228" max="8228" width="13.7109375" bestFit="1" customWidth="1"/>
    <col min="8229" max="8229" width="9.85546875" customWidth="1"/>
    <col min="8230" max="8230" width="13.7109375" bestFit="1" customWidth="1"/>
    <col min="8231" max="8231" width="9.85546875" customWidth="1"/>
    <col min="8232" max="8232" width="15.5703125" bestFit="1" customWidth="1"/>
    <col min="8233" max="8233" width="11.140625" customWidth="1"/>
    <col min="8234" max="8234" width="0" hidden="1" customWidth="1"/>
    <col min="8459" max="8459" width="10.42578125" customWidth="1"/>
    <col min="8460" max="8460" width="18.7109375" bestFit="1" customWidth="1"/>
    <col min="8461" max="8461" width="37.140625" bestFit="1" customWidth="1"/>
    <col min="8462" max="8462" width="15.85546875" customWidth="1"/>
    <col min="8463" max="8463" width="13.140625" customWidth="1"/>
    <col min="8464" max="8464" width="0" hidden="1" customWidth="1"/>
    <col min="8465" max="8465" width="21.28515625" customWidth="1"/>
    <col min="8466" max="8466" width="13" customWidth="1"/>
    <col min="8467" max="8468" width="0" hidden="1" customWidth="1"/>
    <col min="8469" max="8469" width="9.85546875" customWidth="1"/>
    <col min="8470" max="8470" width="14.7109375" customWidth="1"/>
    <col min="8471" max="8471" width="10.85546875" customWidth="1"/>
    <col min="8472" max="8472" width="13.7109375" bestFit="1" customWidth="1"/>
    <col min="8473" max="8473" width="11.5703125" customWidth="1"/>
    <col min="8474" max="8474" width="13.7109375" bestFit="1" customWidth="1"/>
    <col min="8475" max="8475" width="11" customWidth="1"/>
    <col min="8476" max="8476" width="13.7109375" bestFit="1" customWidth="1"/>
    <col min="8477" max="8477" width="10.42578125" customWidth="1"/>
    <col min="8478" max="8478" width="13.7109375" bestFit="1" customWidth="1"/>
    <col min="8479" max="8479" width="11.85546875" customWidth="1"/>
    <col min="8480" max="8480" width="13.7109375" bestFit="1" customWidth="1"/>
    <col min="8481" max="8481" width="10.42578125" customWidth="1"/>
    <col min="8482" max="8482" width="13.7109375" bestFit="1" customWidth="1"/>
    <col min="8483" max="8483" width="9.5703125" customWidth="1"/>
    <col min="8484" max="8484" width="13.7109375" bestFit="1" customWidth="1"/>
    <col min="8485" max="8485" width="9.85546875" customWidth="1"/>
    <col min="8486" max="8486" width="13.7109375" bestFit="1" customWidth="1"/>
    <col min="8487" max="8487" width="9.85546875" customWidth="1"/>
    <col min="8488" max="8488" width="15.5703125" bestFit="1" customWidth="1"/>
    <col min="8489" max="8489" width="11.140625" customWidth="1"/>
    <col min="8490" max="8490" width="0" hidden="1" customWidth="1"/>
    <col min="8715" max="8715" width="10.42578125" customWidth="1"/>
    <col min="8716" max="8716" width="18.7109375" bestFit="1" customWidth="1"/>
    <col min="8717" max="8717" width="37.140625" bestFit="1" customWidth="1"/>
    <col min="8718" max="8718" width="15.85546875" customWidth="1"/>
    <col min="8719" max="8719" width="13.140625" customWidth="1"/>
    <col min="8720" max="8720" width="0" hidden="1" customWidth="1"/>
    <col min="8721" max="8721" width="21.28515625" customWidth="1"/>
    <col min="8722" max="8722" width="13" customWidth="1"/>
    <col min="8723" max="8724" width="0" hidden="1" customWidth="1"/>
    <col min="8725" max="8725" width="9.85546875" customWidth="1"/>
    <col min="8726" max="8726" width="14.7109375" customWidth="1"/>
    <col min="8727" max="8727" width="10.85546875" customWidth="1"/>
    <col min="8728" max="8728" width="13.7109375" bestFit="1" customWidth="1"/>
    <col min="8729" max="8729" width="11.5703125" customWidth="1"/>
    <col min="8730" max="8730" width="13.7109375" bestFit="1" customWidth="1"/>
    <col min="8731" max="8731" width="11" customWidth="1"/>
    <col min="8732" max="8732" width="13.7109375" bestFit="1" customWidth="1"/>
    <col min="8733" max="8733" width="10.42578125" customWidth="1"/>
    <col min="8734" max="8734" width="13.7109375" bestFit="1" customWidth="1"/>
    <col min="8735" max="8735" width="11.85546875" customWidth="1"/>
    <col min="8736" max="8736" width="13.7109375" bestFit="1" customWidth="1"/>
    <col min="8737" max="8737" width="10.42578125" customWidth="1"/>
    <col min="8738" max="8738" width="13.7109375" bestFit="1" customWidth="1"/>
    <col min="8739" max="8739" width="9.5703125" customWidth="1"/>
    <col min="8740" max="8740" width="13.7109375" bestFit="1" customWidth="1"/>
    <col min="8741" max="8741" width="9.85546875" customWidth="1"/>
    <col min="8742" max="8742" width="13.7109375" bestFit="1" customWidth="1"/>
    <col min="8743" max="8743" width="9.85546875" customWidth="1"/>
    <col min="8744" max="8744" width="15.5703125" bestFit="1" customWidth="1"/>
    <col min="8745" max="8745" width="11.140625" customWidth="1"/>
    <col min="8746" max="8746" width="0" hidden="1" customWidth="1"/>
    <col min="8971" max="8971" width="10.42578125" customWidth="1"/>
    <col min="8972" max="8972" width="18.7109375" bestFit="1" customWidth="1"/>
    <col min="8973" max="8973" width="37.140625" bestFit="1" customWidth="1"/>
    <col min="8974" max="8974" width="15.85546875" customWidth="1"/>
    <col min="8975" max="8975" width="13.140625" customWidth="1"/>
    <col min="8976" max="8976" width="0" hidden="1" customWidth="1"/>
    <col min="8977" max="8977" width="21.28515625" customWidth="1"/>
    <col min="8978" max="8978" width="13" customWidth="1"/>
    <col min="8979" max="8980" width="0" hidden="1" customWidth="1"/>
    <col min="8981" max="8981" width="9.85546875" customWidth="1"/>
    <col min="8982" max="8982" width="14.7109375" customWidth="1"/>
    <col min="8983" max="8983" width="10.85546875" customWidth="1"/>
    <col min="8984" max="8984" width="13.7109375" bestFit="1" customWidth="1"/>
    <col min="8985" max="8985" width="11.5703125" customWidth="1"/>
    <col min="8986" max="8986" width="13.7109375" bestFit="1" customWidth="1"/>
    <col min="8987" max="8987" width="11" customWidth="1"/>
    <col min="8988" max="8988" width="13.7109375" bestFit="1" customWidth="1"/>
    <col min="8989" max="8989" width="10.42578125" customWidth="1"/>
    <col min="8990" max="8990" width="13.7109375" bestFit="1" customWidth="1"/>
    <col min="8991" max="8991" width="11.85546875" customWidth="1"/>
    <col min="8992" max="8992" width="13.7109375" bestFit="1" customWidth="1"/>
    <col min="8993" max="8993" width="10.42578125" customWidth="1"/>
    <col min="8994" max="8994" width="13.7109375" bestFit="1" customWidth="1"/>
    <col min="8995" max="8995" width="9.5703125" customWidth="1"/>
    <col min="8996" max="8996" width="13.7109375" bestFit="1" customWidth="1"/>
    <col min="8997" max="8997" width="9.85546875" customWidth="1"/>
    <col min="8998" max="8998" width="13.7109375" bestFit="1" customWidth="1"/>
    <col min="8999" max="8999" width="9.85546875" customWidth="1"/>
    <col min="9000" max="9000" width="15.5703125" bestFit="1" customWidth="1"/>
    <col min="9001" max="9001" width="11.140625" customWidth="1"/>
    <col min="9002" max="9002" width="0" hidden="1" customWidth="1"/>
    <col min="9227" max="9227" width="10.42578125" customWidth="1"/>
    <col min="9228" max="9228" width="18.7109375" bestFit="1" customWidth="1"/>
    <col min="9229" max="9229" width="37.140625" bestFit="1" customWidth="1"/>
    <col min="9230" max="9230" width="15.85546875" customWidth="1"/>
    <col min="9231" max="9231" width="13.140625" customWidth="1"/>
    <col min="9232" max="9232" width="0" hidden="1" customWidth="1"/>
    <col min="9233" max="9233" width="21.28515625" customWidth="1"/>
    <col min="9234" max="9234" width="13" customWidth="1"/>
    <col min="9235" max="9236" width="0" hidden="1" customWidth="1"/>
    <col min="9237" max="9237" width="9.85546875" customWidth="1"/>
    <col min="9238" max="9238" width="14.7109375" customWidth="1"/>
    <col min="9239" max="9239" width="10.85546875" customWidth="1"/>
    <col min="9240" max="9240" width="13.7109375" bestFit="1" customWidth="1"/>
    <col min="9241" max="9241" width="11.5703125" customWidth="1"/>
    <col min="9242" max="9242" width="13.7109375" bestFit="1" customWidth="1"/>
    <col min="9243" max="9243" width="11" customWidth="1"/>
    <col min="9244" max="9244" width="13.7109375" bestFit="1" customWidth="1"/>
    <col min="9245" max="9245" width="10.42578125" customWidth="1"/>
    <col min="9246" max="9246" width="13.7109375" bestFit="1" customWidth="1"/>
    <col min="9247" max="9247" width="11.85546875" customWidth="1"/>
    <col min="9248" max="9248" width="13.7109375" bestFit="1" customWidth="1"/>
    <col min="9249" max="9249" width="10.42578125" customWidth="1"/>
    <col min="9250" max="9250" width="13.7109375" bestFit="1" customWidth="1"/>
    <col min="9251" max="9251" width="9.5703125" customWidth="1"/>
    <col min="9252" max="9252" width="13.7109375" bestFit="1" customWidth="1"/>
    <col min="9253" max="9253" width="9.85546875" customWidth="1"/>
    <col min="9254" max="9254" width="13.7109375" bestFit="1" customWidth="1"/>
    <col min="9255" max="9255" width="9.85546875" customWidth="1"/>
    <col min="9256" max="9256" width="15.5703125" bestFit="1" customWidth="1"/>
    <col min="9257" max="9257" width="11.140625" customWidth="1"/>
    <col min="9258" max="9258" width="0" hidden="1" customWidth="1"/>
    <col min="9483" max="9483" width="10.42578125" customWidth="1"/>
    <col min="9484" max="9484" width="18.7109375" bestFit="1" customWidth="1"/>
    <col min="9485" max="9485" width="37.140625" bestFit="1" customWidth="1"/>
    <col min="9486" max="9486" width="15.85546875" customWidth="1"/>
    <col min="9487" max="9487" width="13.140625" customWidth="1"/>
    <col min="9488" max="9488" width="0" hidden="1" customWidth="1"/>
    <col min="9489" max="9489" width="21.28515625" customWidth="1"/>
    <col min="9490" max="9490" width="13" customWidth="1"/>
    <col min="9491" max="9492" width="0" hidden="1" customWidth="1"/>
    <col min="9493" max="9493" width="9.85546875" customWidth="1"/>
    <col min="9494" max="9494" width="14.7109375" customWidth="1"/>
    <col min="9495" max="9495" width="10.85546875" customWidth="1"/>
    <col min="9496" max="9496" width="13.7109375" bestFit="1" customWidth="1"/>
    <col min="9497" max="9497" width="11.5703125" customWidth="1"/>
    <col min="9498" max="9498" width="13.7109375" bestFit="1" customWidth="1"/>
    <col min="9499" max="9499" width="11" customWidth="1"/>
    <col min="9500" max="9500" width="13.7109375" bestFit="1" customWidth="1"/>
    <col min="9501" max="9501" width="10.42578125" customWidth="1"/>
    <col min="9502" max="9502" width="13.7109375" bestFit="1" customWidth="1"/>
    <col min="9503" max="9503" width="11.85546875" customWidth="1"/>
    <col min="9504" max="9504" width="13.7109375" bestFit="1" customWidth="1"/>
    <col min="9505" max="9505" width="10.42578125" customWidth="1"/>
    <col min="9506" max="9506" width="13.7109375" bestFit="1" customWidth="1"/>
    <col min="9507" max="9507" width="9.5703125" customWidth="1"/>
    <col min="9508" max="9508" width="13.7109375" bestFit="1" customWidth="1"/>
    <col min="9509" max="9509" width="9.85546875" customWidth="1"/>
    <col min="9510" max="9510" width="13.7109375" bestFit="1" customWidth="1"/>
    <col min="9511" max="9511" width="9.85546875" customWidth="1"/>
    <col min="9512" max="9512" width="15.5703125" bestFit="1" customWidth="1"/>
    <col min="9513" max="9513" width="11.140625" customWidth="1"/>
    <col min="9514" max="9514" width="0" hidden="1" customWidth="1"/>
    <col min="9739" max="9739" width="10.42578125" customWidth="1"/>
    <col min="9740" max="9740" width="18.7109375" bestFit="1" customWidth="1"/>
    <col min="9741" max="9741" width="37.140625" bestFit="1" customWidth="1"/>
    <col min="9742" max="9742" width="15.85546875" customWidth="1"/>
    <col min="9743" max="9743" width="13.140625" customWidth="1"/>
    <col min="9744" max="9744" width="0" hidden="1" customWidth="1"/>
    <col min="9745" max="9745" width="21.28515625" customWidth="1"/>
    <col min="9746" max="9746" width="13" customWidth="1"/>
    <col min="9747" max="9748" width="0" hidden="1" customWidth="1"/>
    <col min="9749" max="9749" width="9.85546875" customWidth="1"/>
    <col min="9750" max="9750" width="14.7109375" customWidth="1"/>
    <col min="9751" max="9751" width="10.85546875" customWidth="1"/>
    <col min="9752" max="9752" width="13.7109375" bestFit="1" customWidth="1"/>
    <col min="9753" max="9753" width="11.5703125" customWidth="1"/>
    <col min="9754" max="9754" width="13.7109375" bestFit="1" customWidth="1"/>
    <col min="9755" max="9755" width="11" customWidth="1"/>
    <col min="9756" max="9756" width="13.7109375" bestFit="1" customWidth="1"/>
    <col min="9757" max="9757" width="10.42578125" customWidth="1"/>
    <col min="9758" max="9758" width="13.7109375" bestFit="1" customWidth="1"/>
    <col min="9759" max="9759" width="11.85546875" customWidth="1"/>
    <col min="9760" max="9760" width="13.7109375" bestFit="1" customWidth="1"/>
    <col min="9761" max="9761" width="10.42578125" customWidth="1"/>
    <col min="9762" max="9762" width="13.7109375" bestFit="1" customWidth="1"/>
    <col min="9763" max="9763" width="9.5703125" customWidth="1"/>
    <col min="9764" max="9764" width="13.7109375" bestFit="1" customWidth="1"/>
    <col min="9765" max="9765" width="9.85546875" customWidth="1"/>
    <col min="9766" max="9766" width="13.7109375" bestFit="1" customWidth="1"/>
    <col min="9767" max="9767" width="9.85546875" customWidth="1"/>
    <col min="9768" max="9768" width="15.5703125" bestFit="1" customWidth="1"/>
    <col min="9769" max="9769" width="11.140625" customWidth="1"/>
    <col min="9770" max="9770" width="0" hidden="1" customWidth="1"/>
    <col min="9995" max="9995" width="10.42578125" customWidth="1"/>
    <col min="9996" max="9996" width="18.7109375" bestFit="1" customWidth="1"/>
    <col min="9997" max="9997" width="37.140625" bestFit="1" customWidth="1"/>
    <col min="9998" max="9998" width="15.85546875" customWidth="1"/>
    <col min="9999" max="9999" width="13.140625" customWidth="1"/>
    <col min="10000" max="10000" width="0" hidden="1" customWidth="1"/>
    <col min="10001" max="10001" width="21.28515625" customWidth="1"/>
    <col min="10002" max="10002" width="13" customWidth="1"/>
    <col min="10003" max="10004" width="0" hidden="1" customWidth="1"/>
    <col min="10005" max="10005" width="9.85546875" customWidth="1"/>
    <col min="10006" max="10006" width="14.7109375" customWidth="1"/>
    <col min="10007" max="10007" width="10.85546875" customWidth="1"/>
    <col min="10008" max="10008" width="13.7109375" bestFit="1" customWidth="1"/>
    <col min="10009" max="10009" width="11.5703125" customWidth="1"/>
    <col min="10010" max="10010" width="13.7109375" bestFit="1" customWidth="1"/>
    <col min="10011" max="10011" width="11" customWidth="1"/>
    <col min="10012" max="10012" width="13.7109375" bestFit="1" customWidth="1"/>
    <col min="10013" max="10013" width="10.42578125" customWidth="1"/>
    <col min="10014" max="10014" width="13.7109375" bestFit="1" customWidth="1"/>
    <col min="10015" max="10015" width="11.85546875" customWidth="1"/>
    <col min="10016" max="10016" width="13.7109375" bestFit="1" customWidth="1"/>
    <col min="10017" max="10017" width="10.42578125" customWidth="1"/>
    <col min="10018" max="10018" width="13.7109375" bestFit="1" customWidth="1"/>
    <col min="10019" max="10019" width="9.5703125" customWidth="1"/>
    <col min="10020" max="10020" width="13.7109375" bestFit="1" customWidth="1"/>
    <col min="10021" max="10021" width="9.85546875" customWidth="1"/>
    <col min="10022" max="10022" width="13.7109375" bestFit="1" customWidth="1"/>
    <col min="10023" max="10023" width="9.85546875" customWidth="1"/>
    <col min="10024" max="10024" width="15.5703125" bestFit="1" customWidth="1"/>
    <col min="10025" max="10025" width="11.140625" customWidth="1"/>
    <col min="10026" max="10026" width="0" hidden="1" customWidth="1"/>
    <col min="10251" max="10251" width="10.42578125" customWidth="1"/>
    <col min="10252" max="10252" width="18.7109375" bestFit="1" customWidth="1"/>
    <col min="10253" max="10253" width="37.140625" bestFit="1" customWidth="1"/>
    <col min="10254" max="10254" width="15.85546875" customWidth="1"/>
    <col min="10255" max="10255" width="13.140625" customWidth="1"/>
    <col min="10256" max="10256" width="0" hidden="1" customWidth="1"/>
    <col min="10257" max="10257" width="21.28515625" customWidth="1"/>
    <col min="10258" max="10258" width="13" customWidth="1"/>
    <col min="10259" max="10260" width="0" hidden="1" customWidth="1"/>
    <col min="10261" max="10261" width="9.85546875" customWidth="1"/>
    <col min="10262" max="10262" width="14.7109375" customWidth="1"/>
    <col min="10263" max="10263" width="10.85546875" customWidth="1"/>
    <col min="10264" max="10264" width="13.7109375" bestFit="1" customWidth="1"/>
    <col min="10265" max="10265" width="11.5703125" customWidth="1"/>
    <col min="10266" max="10266" width="13.7109375" bestFit="1" customWidth="1"/>
    <col min="10267" max="10267" width="11" customWidth="1"/>
    <col min="10268" max="10268" width="13.7109375" bestFit="1" customWidth="1"/>
    <col min="10269" max="10269" width="10.42578125" customWidth="1"/>
    <col min="10270" max="10270" width="13.7109375" bestFit="1" customWidth="1"/>
    <col min="10271" max="10271" width="11.85546875" customWidth="1"/>
    <col min="10272" max="10272" width="13.7109375" bestFit="1" customWidth="1"/>
    <col min="10273" max="10273" width="10.42578125" customWidth="1"/>
    <col min="10274" max="10274" width="13.7109375" bestFit="1" customWidth="1"/>
    <col min="10275" max="10275" width="9.5703125" customWidth="1"/>
    <col min="10276" max="10276" width="13.7109375" bestFit="1" customWidth="1"/>
    <col min="10277" max="10277" width="9.85546875" customWidth="1"/>
    <col min="10278" max="10278" width="13.7109375" bestFit="1" customWidth="1"/>
    <col min="10279" max="10279" width="9.85546875" customWidth="1"/>
    <col min="10280" max="10280" width="15.5703125" bestFit="1" customWidth="1"/>
    <col min="10281" max="10281" width="11.140625" customWidth="1"/>
    <col min="10282" max="10282" width="0" hidden="1" customWidth="1"/>
    <col min="10507" max="10507" width="10.42578125" customWidth="1"/>
    <col min="10508" max="10508" width="18.7109375" bestFit="1" customWidth="1"/>
    <col min="10509" max="10509" width="37.140625" bestFit="1" customWidth="1"/>
    <col min="10510" max="10510" width="15.85546875" customWidth="1"/>
    <col min="10511" max="10511" width="13.140625" customWidth="1"/>
    <col min="10512" max="10512" width="0" hidden="1" customWidth="1"/>
    <col min="10513" max="10513" width="21.28515625" customWidth="1"/>
    <col min="10514" max="10514" width="13" customWidth="1"/>
    <col min="10515" max="10516" width="0" hidden="1" customWidth="1"/>
    <col min="10517" max="10517" width="9.85546875" customWidth="1"/>
    <col min="10518" max="10518" width="14.7109375" customWidth="1"/>
    <col min="10519" max="10519" width="10.85546875" customWidth="1"/>
    <col min="10520" max="10520" width="13.7109375" bestFit="1" customWidth="1"/>
    <col min="10521" max="10521" width="11.5703125" customWidth="1"/>
    <col min="10522" max="10522" width="13.7109375" bestFit="1" customWidth="1"/>
    <col min="10523" max="10523" width="11" customWidth="1"/>
    <col min="10524" max="10524" width="13.7109375" bestFit="1" customWidth="1"/>
    <col min="10525" max="10525" width="10.42578125" customWidth="1"/>
    <col min="10526" max="10526" width="13.7109375" bestFit="1" customWidth="1"/>
    <col min="10527" max="10527" width="11.85546875" customWidth="1"/>
    <col min="10528" max="10528" width="13.7109375" bestFit="1" customWidth="1"/>
    <col min="10529" max="10529" width="10.42578125" customWidth="1"/>
    <col min="10530" max="10530" width="13.7109375" bestFit="1" customWidth="1"/>
    <col min="10531" max="10531" width="9.5703125" customWidth="1"/>
    <col min="10532" max="10532" width="13.7109375" bestFit="1" customWidth="1"/>
    <col min="10533" max="10533" width="9.85546875" customWidth="1"/>
    <col min="10534" max="10534" width="13.7109375" bestFit="1" customWidth="1"/>
    <col min="10535" max="10535" width="9.85546875" customWidth="1"/>
    <col min="10536" max="10536" width="15.5703125" bestFit="1" customWidth="1"/>
    <col min="10537" max="10537" width="11.140625" customWidth="1"/>
    <col min="10538" max="10538" width="0" hidden="1" customWidth="1"/>
    <col min="10763" max="10763" width="10.42578125" customWidth="1"/>
    <col min="10764" max="10764" width="18.7109375" bestFit="1" customWidth="1"/>
    <col min="10765" max="10765" width="37.140625" bestFit="1" customWidth="1"/>
    <col min="10766" max="10766" width="15.85546875" customWidth="1"/>
    <col min="10767" max="10767" width="13.140625" customWidth="1"/>
    <col min="10768" max="10768" width="0" hidden="1" customWidth="1"/>
    <col min="10769" max="10769" width="21.28515625" customWidth="1"/>
    <col min="10770" max="10770" width="13" customWidth="1"/>
    <col min="10771" max="10772" width="0" hidden="1" customWidth="1"/>
    <col min="10773" max="10773" width="9.85546875" customWidth="1"/>
    <col min="10774" max="10774" width="14.7109375" customWidth="1"/>
    <col min="10775" max="10775" width="10.85546875" customWidth="1"/>
    <col min="10776" max="10776" width="13.7109375" bestFit="1" customWidth="1"/>
    <col min="10777" max="10777" width="11.5703125" customWidth="1"/>
    <col min="10778" max="10778" width="13.7109375" bestFit="1" customWidth="1"/>
    <col min="10779" max="10779" width="11" customWidth="1"/>
    <col min="10780" max="10780" width="13.7109375" bestFit="1" customWidth="1"/>
    <col min="10781" max="10781" width="10.42578125" customWidth="1"/>
    <col min="10782" max="10782" width="13.7109375" bestFit="1" customWidth="1"/>
    <col min="10783" max="10783" width="11.85546875" customWidth="1"/>
    <col min="10784" max="10784" width="13.7109375" bestFit="1" customWidth="1"/>
    <col min="10785" max="10785" width="10.42578125" customWidth="1"/>
    <col min="10786" max="10786" width="13.7109375" bestFit="1" customWidth="1"/>
    <col min="10787" max="10787" width="9.5703125" customWidth="1"/>
    <col min="10788" max="10788" width="13.7109375" bestFit="1" customWidth="1"/>
    <col min="10789" max="10789" width="9.85546875" customWidth="1"/>
    <col min="10790" max="10790" width="13.7109375" bestFit="1" customWidth="1"/>
    <col min="10791" max="10791" width="9.85546875" customWidth="1"/>
    <col min="10792" max="10792" width="15.5703125" bestFit="1" customWidth="1"/>
    <col min="10793" max="10793" width="11.140625" customWidth="1"/>
    <col min="10794" max="10794" width="0" hidden="1" customWidth="1"/>
    <col min="11019" max="11019" width="10.42578125" customWidth="1"/>
    <col min="11020" max="11020" width="18.7109375" bestFit="1" customWidth="1"/>
    <col min="11021" max="11021" width="37.140625" bestFit="1" customWidth="1"/>
    <col min="11022" max="11022" width="15.85546875" customWidth="1"/>
    <col min="11023" max="11023" width="13.140625" customWidth="1"/>
    <col min="11024" max="11024" width="0" hidden="1" customWidth="1"/>
    <col min="11025" max="11025" width="21.28515625" customWidth="1"/>
    <col min="11026" max="11026" width="13" customWidth="1"/>
    <col min="11027" max="11028" width="0" hidden="1" customWidth="1"/>
    <col min="11029" max="11029" width="9.85546875" customWidth="1"/>
    <col min="11030" max="11030" width="14.7109375" customWidth="1"/>
    <col min="11031" max="11031" width="10.85546875" customWidth="1"/>
    <col min="11032" max="11032" width="13.7109375" bestFit="1" customWidth="1"/>
    <col min="11033" max="11033" width="11.5703125" customWidth="1"/>
    <col min="11034" max="11034" width="13.7109375" bestFit="1" customWidth="1"/>
    <col min="11035" max="11035" width="11" customWidth="1"/>
    <col min="11036" max="11036" width="13.7109375" bestFit="1" customWidth="1"/>
    <col min="11037" max="11037" width="10.42578125" customWidth="1"/>
    <col min="11038" max="11038" width="13.7109375" bestFit="1" customWidth="1"/>
    <col min="11039" max="11039" width="11.85546875" customWidth="1"/>
    <col min="11040" max="11040" width="13.7109375" bestFit="1" customWidth="1"/>
    <col min="11041" max="11041" width="10.42578125" customWidth="1"/>
    <col min="11042" max="11042" width="13.7109375" bestFit="1" customWidth="1"/>
    <col min="11043" max="11043" width="9.5703125" customWidth="1"/>
    <col min="11044" max="11044" width="13.7109375" bestFit="1" customWidth="1"/>
    <col min="11045" max="11045" width="9.85546875" customWidth="1"/>
    <col min="11046" max="11046" width="13.7109375" bestFit="1" customWidth="1"/>
    <col min="11047" max="11047" width="9.85546875" customWidth="1"/>
    <col min="11048" max="11048" width="15.5703125" bestFit="1" customWidth="1"/>
    <col min="11049" max="11049" width="11.140625" customWidth="1"/>
    <col min="11050" max="11050" width="0" hidden="1" customWidth="1"/>
    <col min="11275" max="11275" width="10.42578125" customWidth="1"/>
    <col min="11276" max="11276" width="18.7109375" bestFit="1" customWidth="1"/>
    <col min="11277" max="11277" width="37.140625" bestFit="1" customWidth="1"/>
    <col min="11278" max="11278" width="15.85546875" customWidth="1"/>
    <col min="11279" max="11279" width="13.140625" customWidth="1"/>
    <col min="11280" max="11280" width="0" hidden="1" customWidth="1"/>
    <col min="11281" max="11281" width="21.28515625" customWidth="1"/>
    <col min="11282" max="11282" width="13" customWidth="1"/>
    <col min="11283" max="11284" width="0" hidden="1" customWidth="1"/>
    <col min="11285" max="11285" width="9.85546875" customWidth="1"/>
    <col min="11286" max="11286" width="14.7109375" customWidth="1"/>
    <col min="11287" max="11287" width="10.85546875" customWidth="1"/>
    <col min="11288" max="11288" width="13.7109375" bestFit="1" customWidth="1"/>
    <col min="11289" max="11289" width="11.5703125" customWidth="1"/>
    <col min="11290" max="11290" width="13.7109375" bestFit="1" customWidth="1"/>
    <col min="11291" max="11291" width="11" customWidth="1"/>
    <col min="11292" max="11292" width="13.7109375" bestFit="1" customWidth="1"/>
    <col min="11293" max="11293" width="10.42578125" customWidth="1"/>
    <col min="11294" max="11294" width="13.7109375" bestFit="1" customWidth="1"/>
    <col min="11295" max="11295" width="11.85546875" customWidth="1"/>
    <col min="11296" max="11296" width="13.7109375" bestFit="1" customWidth="1"/>
    <col min="11297" max="11297" width="10.42578125" customWidth="1"/>
    <col min="11298" max="11298" width="13.7109375" bestFit="1" customWidth="1"/>
    <col min="11299" max="11299" width="9.5703125" customWidth="1"/>
    <col min="11300" max="11300" width="13.7109375" bestFit="1" customWidth="1"/>
    <col min="11301" max="11301" width="9.85546875" customWidth="1"/>
    <col min="11302" max="11302" width="13.7109375" bestFit="1" customWidth="1"/>
    <col min="11303" max="11303" width="9.85546875" customWidth="1"/>
    <col min="11304" max="11304" width="15.5703125" bestFit="1" customWidth="1"/>
    <col min="11305" max="11305" width="11.140625" customWidth="1"/>
    <col min="11306" max="11306" width="0" hidden="1" customWidth="1"/>
    <col min="11531" max="11531" width="10.42578125" customWidth="1"/>
    <col min="11532" max="11532" width="18.7109375" bestFit="1" customWidth="1"/>
    <col min="11533" max="11533" width="37.140625" bestFit="1" customWidth="1"/>
    <col min="11534" max="11534" width="15.85546875" customWidth="1"/>
    <col min="11535" max="11535" width="13.140625" customWidth="1"/>
    <col min="11536" max="11536" width="0" hidden="1" customWidth="1"/>
    <col min="11537" max="11537" width="21.28515625" customWidth="1"/>
    <col min="11538" max="11538" width="13" customWidth="1"/>
    <col min="11539" max="11540" width="0" hidden="1" customWidth="1"/>
    <col min="11541" max="11541" width="9.85546875" customWidth="1"/>
    <col min="11542" max="11542" width="14.7109375" customWidth="1"/>
    <col min="11543" max="11543" width="10.85546875" customWidth="1"/>
    <col min="11544" max="11544" width="13.7109375" bestFit="1" customWidth="1"/>
    <col min="11545" max="11545" width="11.5703125" customWidth="1"/>
    <col min="11546" max="11546" width="13.7109375" bestFit="1" customWidth="1"/>
    <col min="11547" max="11547" width="11" customWidth="1"/>
    <col min="11548" max="11548" width="13.7109375" bestFit="1" customWidth="1"/>
    <col min="11549" max="11549" width="10.42578125" customWidth="1"/>
    <col min="11550" max="11550" width="13.7109375" bestFit="1" customWidth="1"/>
    <col min="11551" max="11551" width="11.85546875" customWidth="1"/>
    <col min="11552" max="11552" width="13.7109375" bestFit="1" customWidth="1"/>
    <col min="11553" max="11553" width="10.42578125" customWidth="1"/>
    <col min="11554" max="11554" width="13.7109375" bestFit="1" customWidth="1"/>
    <col min="11555" max="11555" width="9.5703125" customWidth="1"/>
    <col min="11556" max="11556" width="13.7109375" bestFit="1" customWidth="1"/>
    <col min="11557" max="11557" width="9.85546875" customWidth="1"/>
    <col min="11558" max="11558" width="13.7109375" bestFit="1" customWidth="1"/>
    <col min="11559" max="11559" width="9.85546875" customWidth="1"/>
    <col min="11560" max="11560" width="15.5703125" bestFit="1" customWidth="1"/>
    <col min="11561" max="11561" width="11.140625" customWidth="1"/>
    <col min="11562" max="11562" width="0" hidden="1" customWidth="1"/>
    <col min="11787" max="11787" width="10.42578125" customWidth="1"/>
    <col min="11788" max="11788" width="18.7109375" bestFit="1" customWidth="1"/>
    <col min="11789" max="11789" width="37.140625" bestFit="1" customWidth="1"/>
    <col min="11790" max="11790" width="15.85546875" customWidth="1"/>
    <col min="11791" max="11791" width="13.140625" customWidth="1"/>
    <col min="11792" max="11792" width="0" hidden="1" customWidth="1"/>
    <col min="11793" max="11793" width="21.28515625" customWidth="1"/>
    <col min="11794" max="11794" width="13" customWidth="1"/>
    <col min="11795" max="11796" width="0" hidden="1" customWidth="1"/>
    <col min="11797" max="11797" width="9.85546875" customWidth="1"/>
    <col min="11798" max="11798" width="14.7109375" customWidth="1"/>
    <col min="11799" max="11799" width="10.85546875" customWidth="1"/>
    <col min="11800" max="11800" width="13.7109375" bestFit="1" customWidth="1"/>
    <col min="11801" max="11801" width="11.5703125" customWidth="1"/>
    <col min="11802" max="11802" width="13.7109375" bestFit="1" customWidth="1"/>
    <col min="11803" max="11803" width="11" customWidth="1"/>
    <col min="11804" max="11804" width="13.7109375" bestFit="1" customWidth="1"/>
    <col min="11805" max="11805" width="10.42578125" customWidth="1"/>
    <col min="11806" max="11806" width="13.7109375" bestFit="1" customWidth="1"/>
    <col min="11807" max="11807" width="11.85546875" customWidth="1"/>
    <col min="11808" max="11808" width="13.7109375" bestFit="1" customWidth="1"/>
    <col min="11809" max="11809" width="10.42578125" customWidth="1"/>
    <col min="11810" max="11810" width="13.7109375" bestFit="1" customWidth="1"/>
    <col min="11811" max="11811" width="9.5703125" customWidth="1"/>
    <col min="11812" max="11812" width="13.7109375" bestFit="1" customWidth="1"/>
    <col min="11813" max="11813" width="9.85546875" customWidth="1"/>
    <col min="11814" max="11814" width="13.7109375" bestFit="1" customWidth="1"/>
    <col min="11815" max="11815" width="9.85546875" customWidth="1"/>
    <col min="11816" max="11816" width="15.5703125" bestFit="1" customWidth="1"/>
    <col min="11817" max="11817" width="11.140625" customWidth="1"/>
    <col min="11818" max="11818" width="0" hidden="1" customWidth="1"/>
    <col min="12043" max="12043" width="10.42578125" customWidth="1"/>
    <col min="12044" max="12044" width="18.7109375" bestFit="1" customWidth="1"/>
    <col min="12045" max="12045" width="37.140625" bestFit="1" customWidth="1"/>
    <col min="12046" max="12046" width="15.85546875" customWidth="1"/>
    <col min="12047" max="12047" width="13.140625" customWidth="1"/>
    <col min="12048" max="12048" width="0" hidden="1" customWidth="1"/>
    <col min="12049" max="12049" width="21.28515625" customWidth="1"/>
    <col min="12050" max="12050" width="13" customWidth="1"/>
    <col min="12051" max="12052" width="0" hidden="1" customWidth="1"/>
    <col min="12053" max="12053" width="9.85546875" customWidth="1"/>
    <col min="12054" max="12054" width="14.7109375" customWidth="1"/>
    <col min="12055" max="12055" width="10.85546875" customWidth="1"/>
    <col min="12056" max="12056" width="13.7109375" bestFit="1" customWidth="1"/>
    <col min="12057" max="12057" width="11.5703125" customWidth="1"/>
    <col min="12058" max="12058" width="13.7109375" bestFit="1" customWidth="1"/>
    <col min="12059" max="12059" width="11" customWidth="1"/>
    <col min="12060" max="12060" width="13.7109375" bestFit="1" customWidth="1"/>
    <col min="12061" max="12061" width="10.42578125" customWidth="1"/>
    <col min="12062" max="12062" width="13.7109375" bestFit="1" customWidth="1"/>
    <col min="12063" max="12063" width="11.85546875" customWidth="1"/>
    <col min="12064" max="12064" width="13.7109375" bestFit="1" customWidth="1"/>
    <col min="12065" max="12065" width="10.42578125" customWidth="1"/>
    <col min="12066" max="12066" width="13.7109375" bestFit="1" customWidth="1"/>
    <col min="12067" max="12067" width="9.5703125" customWidth="1"/>
    <col min="12068" max="12068" width="13.7109375" bestFit="1" customWidth="1"/>
    <col min="12069" max="12069" width="9.85546875" customWidth="1"/>
    <col min="12070" max="12070" width="13.7109375" bestFit="1" customWidth="1"/>
    <col min="12071" max="12071" width="9.85546875" customWidth="1"/>
    <col min="12072" max="12072" width="15.5703125" bestFit="1" customWidth="1"/>
    <col min="12073" max="12073" width="11.140625" customWidth="1"/>
    <col min="12074" max="12074" width="0" hidden="1" customWidth="1"/>
    <col min="12299" max="12299" width="10.42578125" customWidth="1"/>
    <col min="12300" max="12300" width="18.7109375" bestFit="1" customWidth="1"/>
    <col min="12301" max="12301" width="37.140625" bestFit="1" customWidth="1"/>
    <col min="12302" max="12302" width="15.85546875" customWidth="1"/>
    <col min="12303" max="12303" width="13.140625" customWidth="1"/>
    <col min="12304" max="12304" width="0" hidden="1" customWidth="1"/>
    <col min="12305" max="12305" width="21.28515625" customWidth="1"/>
    <col min="12306" max="12306" width="13" customWidth="1"/>
    <col min="12307" max="12308" width="0" hidden="1" customWidth="1"/>
    <col min="12309" max="12309" width="9.85546875" customWidth="1"/>
    <col min="12310" max="12310" width="14.7109375" customWidth="1"/>
    <col min="12311" max="12311" width="10.85546875" customWidth="1"/>
    <col min="12312" max="12312" width="13.7109375" bestFit="1" customWidth="1"/>
    <col min="12313" max="12313" width="11.5703125" customWidth="1"/>
    <col min="12314" max="12314" width="13.7109375" bestFit="1" customWidth="1"/>
    <col min="12315" max="12315" width="11" customWidth="1"/>
    <col min="12316" max="12316" width="13.7109375" bestFit="1" customWidth="1"/>
    <col min="12317" max="12317" width="10.42578125" customWidth="1"/>
    <col min="12318" max="12318" width="13.7109375" bestFit="1" customWidth="1"/>
    <col min="12319" max="12319" width="11.85546875" customWidth="1"/>
    <col min="12320" max="12320" width="13.7109375" bestFit="1" customWidth="1"/>
    <col min="12321" max="12321" width="10.42578125" customWidth="1"/>
    <col min="12322" max="12322" width="13.7109375" bestFit="1" customWidth="1"/>
    <col min="12323" max="12323" width="9.5703125" customWidth="1"/>
    <col min="12324" max="12324" width="13.7109375" bestFit="1" customWidth="1"/>
    <col min="12325" max="12325" width="9.85546875" customWidth="1"/>
    <col min="12326" max="12326" width="13.7109375" bestFit="1" customWidth="1"/>
    <col min="12327" max="12327" width="9.85546875" customWidth="1"/>
    <col min="12328" max="12328" width="15.5703125" bestFit="1" customWidth="1"/>
    <col min="12329" max="12329" width="11.140625" customWidth="1"/>
    <col min="12330" max="12330" width="0" hidden="1" customWidth="1"/>
    <col min="12555" max="12555" width="10.42578125" customWidth="1"/>
    <col min="12556" max="12556" width="18.7109375" bestFit="1" customWidth="1"/>
    <col min="12557" max="12557" width="37.140625" bestFit="1" customWidth="1"/>
    <col min="12558" max="12558" width="15.85546875" customWidth="1"/>
    <col min="12559" max="12559" width="13.140625" customWidth="1"/>
    <col min="12560" max="12560" width="0" hidden="1" customWidth="1"/>
    <col min="12561" max="12561" width="21.28515625" customWidth="1"/>
    <col min="12562" max="12562" width="13" customWidth="1"/>
    <col min="12563" max="12564" width="0" hidden="1" customWidth="1"/>
    <col min="12565" max="12565" width="9.85546875" customWidth="1"/>
    <col min="12566" max="12566" width="14.7109375" customWidth="1"/>
    <col min="12567" max="12567" width="10.85546875" customWidth="1"/>
    <col min="12568" max="12568" width="13.7109375" bestFit="1" customWidth="1"/>
    <col min="12569" max="12569" width="11.5703125" customWidth="1"/>
    <col min="12570" max="12570" width="13.7109375" bestFit="1" customWidth="1"/>
    <col min="12571" max="12571" width="11" customWidth="1"/>
    <col min="12572" max="12572" width="13.7109375" bestFit="1" customWidth="1"/>
    <col min="12573" max="12573" width="10.42578125" customWidth="1"/>
    <col min="12574" max="12574" width="13.7109375" bestFit="1" customWidth="1"/>
    <col min="12575" max="12575" width="11.85546875" customWidth="1"/>
    <col min="12576" max="12576" width="13.7109375" bestFit="1" customWidth="1"/>
    <col min="12577" max="12577" width="10.42578125" customWidth="1"/>
    <col min="12578" max="12578" width="13.7109375" bestFit="1" customWidth="1"/>
    <col min="12579" max="12579" width="9.5703125" customWidth="1"/>
    <col min="12580" max="12580" width="13.7109375" bestFit="1" customWidth="1"/>
    <col min="12581" max="12581" width="9.85546875" customWidth="1"/>
    <col min="12582" max="12582" width="13.7109375" bestFit="1" customWidth="1"/>
    <col min="12583" max="12583" width="9.85546875" customWidth="1"/>
    <col min="12584" max="12584" width="15.5703125" bestFit="1" customWidth="1"/>
    <col min="12585" max="12585" width="11.140625" customWidth="1"/>
    <col min="12586" max="12586" width="0" hidden="1" customWidth="1"/>
    <col min="12811" max="12811" width="10.42578125" customWidth="1"/>
    <col min="12812" max="12812" width="18.7109375" bestFit="1" customWidth="1"/>
    <col min="12813" max="12813" width="37.140625" bestFit="1" customWidth="1"/>
    <col min="12814" max="12814" width="15.85546875" customWidth="1"/>
    <col min="12815" max="12815" width="13.140625" customWidth="1"/>
    <col min="12816" max="12816" width="0" hidden="1" customWidth="1"/>
    <col min="12817" max="12817" width="21.28515625" customWidth="1"/>
    <col min="12818" max="12818" width="13" customWidth="1"/>
    <col min="12819" max="12820" width="0" hidden="1" customWidth="1"/>
    <col min="12821" max="12821" width="9.85546875" customWidth="1"/>
    <col min="12822" max="12822" width="14.7109375" customWidth="1"/>
    <col min="12823" max="12823" width="10.85546875" customWidth="1"/>
    <col min="12824" max="12824" width="13.7109375" bestFit="1" customWidth="1"/>
    <col min="12825" max="12825" width="11.5703125" customWidth="1"/>
    <col min="12826" max="12826" width="13.7109375" bestFit="1" customWidth="1"/>
    <col min="12827" max="12827" width="11" customWidth="1"/>
    <col min="12828" max="12828" width="13.7109375" bestFit="1" customWidth="1"/>
    <col min="12829" max="12829" width="10.42578125" customWidth="1"/>
    <col min="12830" max="12830" width="13.7109375" bestFit="1" customWidth="1"/>
    <col min="12831" max="12831" width="11.85546875" customWidth="1"/>
    <col min="12832" max="12832" width="13.7109375" bestFit="1" customWidth="1"/>
    <col min="12833" max="12833" width="10.42578125" customWidth="1"/>
    <col min="12834" max="12834" width="13.7109375" bestFit="1" customWidth="1"/>
    <col min="12835" max="12835" width="9.5703125" customWidth="1"/>
    <col min="12836" max="12836" width="13.7109375" bestFit="1" customWidth="1"/>
    <col min="12837" max="12837" width="9.85546875" customWidth="1"/>
    <col min="12838" max="12838" width="13.7109375" bestFit="1" customWidth="1"/>
    <col min="12839" max="12839" width="9.85546875" customWidth="1"/>
    <col min="12840" max="12840" width="15.5703125" bestFit="1" customWidth="1"/>
    <col min="12841" max="12841" width="11.140625" customWidth="1"/>
    <col min="12842" max="12842" width="0" hidden="1" customWidth="1"/>
    <col min="13067" max="13067" width="10.42578125" customWidth="1"/>
    <col min="13068" max="13068" width="18.7109375" bestFit="1" customWidth="1"/>
    <col min="13069" max="13069" width="37.140625" bestFit="1" customWidth="1"/>
    <col min="13070" max="13070" width="15.85546875" customWidth="1"/>
    <col min="13071" max="13071" width="13.140625" customWidth="1"/>
    <col min="13072" max="13072" width="0" hidden="1" customWidth="1"/>
    <col min="13073" max="13073" width="21.28515625" customWidth="1"/>
    <col min="13074" max="13074" width="13" customWidth="1"/>
    <col min="13075" max="13076" width="0" hidden="1" customWidth="1"/>
    <col min="13077" max="13077" width="9.85546875" customWidth="1"/>
    <col min="13078" max="13078" width="14.7109375" customWidth="1"/>
    <col min="13079" max="13079" width="10.85546875" customWidth="1"/>
    <col min="13080" max="13080" width="13.7109375" bestFit="1" customWidth="1"/>
    <col min="13081" max="13081" width="11.5703125" customWidth="1"/>
    <col min="13082" max="13082" width="13.7109375" bestFit="1" customWidth="1"/>
    <col min="13083" max="13083" width="11" customWidth="1"/>
    <col min="13084" max="13084" width="13.7109375" bestFit="1" customWidth="1"/>
    <col min="13085" max="13085" width="10.42578125" customWidth="1"/>
    <col min="13086" max="13086" width="13.7109375" bestFit="1" customWidth="1"/>
    <col min="13087" max="13087" width="11.85546875" customWidth="1"/>
    <col min="13088" max="13088" width="13.7109375" bestFit="1" customWidth="1"/>
    <col min="13089" max="13089" width="10.42578125" customWidth="1"/>
    <col min="13090" max="13090" width="13.7109375" bestFit="1" customWidth="1"/>
    <col min="13091" max="13091" width="9.5703125" customWidth="1"/>
    <col min="13092" max="13092" width="13.7109375" bestFit="1" customWidth="1"/>
    <col min="13093" max="13093" width="9.85546875" customWidth="1"/>
    <col min="13094" max="13094" width="13.7109375" bestFit="1" customWidth="1"/>
    <col min="13095" max="13095" width="9.85546875" customWidth="1"/>
    <col min="13096" max="13096" width="15.5703125" bestFit="1" customWidth="1"/>
    <col min="13097" max="13097" width="11.140625" customWidth="1"/>
    <col min="13098" max="13098" width="0" hidden="1" customWidth="1"/>
    <col min="13323" max="13323" width="10.42578125" customWidth="1"/>
    <col min="13324" max="13324" width="18.7109375" bestFit="1" customWidth="1"/>
    <col min="13325" max="13325" width="37.140625" bestFit="1" customWidth="1"/>
    <col min="13326" max="13326" width="15.85546875" customWidth="1"/>
    <col min="13327" max="13327" width="13.140625" customWidth="1"/>
    <col min="13328" max="13328" width="0" hidden="1" customWidth="1"/>
    <col min="13329" max="13329" width="21.28515625" customWidth="1"/>
    <col min="13330" max="13330" width="13" customWidth="1"/>
    <col min="13331" max="13332" width="0" hidden="1" customWidth="1"/>
    <col min="13333" max="13333" width="9.85546875" customWidth="1"/>
    <col min="13334" max="13334" width="14.7109375" customWidth="1"/>
    <col min="13335" max="13335" width="10.85546875" customWidth="1"/>
    <col min="13336" max="13336" width="13.7109375" bestFit="1" customWidth="1"/>
    <col min="13337" max="13337" width="11.5703125" customWidth="1"/>
    <col min="13338" max="13338" width="13.7109375" bestFit="1" customWidth="1"/>
    <col min="13339" max="13339" width="11" customWidth="1"/>
    <col min="13340" max="13340" width="13.7109375" bestFit="1" customWidth="1"/>
    <col min="13341" max="13341" width="10.42578125" customWidth="1"/>
    <col min="13342" max="13342" width="13.7109375" bestFit="1" customWidth="1"/>
    <col min="13343" max="13343" width="11.85546875" customWidth="1"/>
    <col min="13344" max="13344" width="13.7109375" bestFit="1" customWidth="1"/>
    <col min="13345" max="13345" width="10.42578125" customWidth="1"/>
    <col min="13346" max="13346" width="13.7109375" bestFit="1" customWidth="1"/>
    <col min="13347" max="13347" width="9.5703125" customWidth="1"/>
    <col min="13348" max="13348" width="13.7109375" bestFit="1" customWidth="1"/>
    <col min="13349" max="13349" width="9.85546875" customWidth="1"/>
    <col min="13350" max="13350" width="13.7109375" bestFit="1" customWidth="1"/>
    <col min="13351" max="13351" width="9.85546875" customWidth="1"/>
    <col min="13352" max="13352" width="15.5703125" bestFit="1" customWidth="1"/>
    <col min="13353" max="13353" width="11.140625" customWidth="1"/>
    <col min="13354" max="13354" width="0" hidden="1" customWidth="1"/>
    <col min="13579" max="13579" width="10.42578125" customWidth="1"/>
    <col min="13580" max="13580" width="18.7109375" bestFit="1" customWidth="1"/>
    <col min="13581" max="13581" width="37.140625" bestFit="1" customWidth="1"/>
    <col min="13582" max="13582" width="15.85546875" customWidth="1"/>
    <col min="13583" max="13583" width="13.140625" customWidth="1"/>
    <col min="13584" max="13584" width="0" hidden="1" customWidth="1"/>
    <col min="13585" max="13585" width="21.28515625" customWidth="1"/>
    <col min="13586" max="13586" width="13" customWidth="1"/>
    <col min="13587" max="13588" width="0" hidden="1" customWidth="1"/>
    <col min="13589" max="13589" width="9.85546875" customWidth="1"/>
    <col min="13590" max="13590" width="14.7109375" customWidth="1"/>
    <col min="13591" max="13591" width="10.85546875" customWidth="1"/>
    <col min="13592" max="13592" width="13.7109375" bestFit="1" customWidth="1"/>
    <col min="13593" max="13593" width="11.5703125" customWidth="1"/>
    <col min="13594" max="13594" width="13.7109375" bestFit="1" customWidth="1"/>
    <col min="13595" max="13595" width="11" customWidth="1"/>
    <col min="13596" max="13596" width="13.7109375" bestFit="1" customWidth="1"/>
    <col min="13597" max="13597" width="10.42578125" customWidth="1"/>
    <col min="13598" max="13598" width="13.7109375" bestFit="1" customWidth="1"/>
    <col min="13599" max="13599" width="11.85546875" customWidth="1"/>
    <col min="13600" max="13600" width="13.7109375" bestFit="1" customWidth="1"/>
    <col min="13601" max="13601" width="10.42578125" customWidth="1"/>
    <col min="13602" max="13602" width="13.7109375" bestFit="1" customWidth="1"/>
    <col min="13603" max="13603" width="9.5703125" customWidth="1"/>
    <col min="13604" max="13604" width="13.7109375" bestFit="1" customWidth="1"/>
    <col min="13605" max="13605" width="9.85546875" customWidth="1"/>
    <col min="13606" max="13606" width="13.7109375" bestFit="1" customWidth="1"/>
    <col min="13607" max="13607" width="9.85546875" customWidth="1"/>
    <col min="13608" max="13608" width="15.5703125" bestFit="1" customWidth="1"/>
    <col min="13609" max="13609" width="11.140625" customWidth="1"/>
    <col min="13610" max="13610" width="0" hidden="1" customWidth="1"/>
    <col min="13835" max="13835" width="10.42578125" customWidth="1"/>
    <col min="13836" max="13836" width="18.7109375" bestFit="1" customWidth="1"/>
    <col min="13837" max="13837" width="37.140625" bestFit="1" customWidth="1"/>
    <col min="13838" max="13838" width="15.85546875" customWidth="1"/>
    <col min="13839" max="13839" width="13.140625" customWidth="1"/>
    <col min="13840" max="13840" width="0" hidden="1" customWidth="1"/>
    <col min="13841" max="13841" width="21.28515625" customWidth="1"/>
    <col min="13842" max="13842" width="13" customWidth="1"/>
    <col min="13843" max="13844" width="0" hidden="1" customWidth="1"/>
    <col min="13845" max="13845" width="9.85546875" customWidth="1"/>
    <col min="13846" max="13846" width="14.7109375" customWidth="1"/>
    <col min="13847" max="13847" width="10.85546875" customWidth="1"/>
    <col min="13848" max="13848" width="13.7109375" bestFit="1" customWidth="1"/>
    <col min="13849" max="13849" width="11.5703125" customWidth="1"/>
    <col min="13850" max="13850" width="13.7109375" bestFit="1" customWidth="1"/>
    <col min="13851" max="13851" width="11" customWidth="1"/>
    <col min="13852" max="13852" width="13.7109375" bestFit="1" customWidth="1"/>
    <col min="13853" max="13853" width="10.42578125" customWidth="1"/>
    <col min="13854" max="13854" width="13.7109375" bestFit="1" customWidth="1"/>
    <col min="13855" max="13855" width="11.85546875" customWidth="1"/>
    <col min="13856" max="13856" width="13.7109375" bestFit="1" customWidth="1"/>
    <col min="13857" max="13857" width="10.42578125" customWidth="1"/>
    <col min="13858" max="13858" width="13.7109375" bestFit="1" customWidth="1"/>
    <col min="13859" max="13859" width="9.5703125" customWidth="1"/>
    <col min="13860" max="13860" width="13.7109375" bestFit="1" customWidth="1"/>
    <col min="13861" max="13861" width="9.85546875" customWidth="1"/>
    <col min="13862" max="13862" width="13.7109375" bestFit="1" customWidth="1"/>
    <col min="13863" max="13863" width="9.85546875" customWidth="1"/>
    <col min="13864" max="13864" width="15.5703125" bestFit="1" customWidth="1"/>
    <col min="13865" max="13865" width="11.140625" customWidth="1"/>
    <col min="13866" max="13866" width="0" hidden="1" customWidth="1"/>
    <col min="14091" max="14091" width="10.42578125" customWidth="1"/>
    <col min="14092" max="14092" width="18.7109375" bestFit="1" customWidth="1"/>
    <col min="14093" max="14093" width="37.140625" bestFit="1" customWidth="1"/>
    <col min="14094" max="14094" width="15.85546875" customWidth="1"/>
    <col min="14095" max="14095" width="13.140625" customWidth="1"/>
    <col min="14096" max="14096" width="0" hidden="1" customWidth="1"/>
    <col min="14097" max="14097" width="21.28515625" customWidth="1"/>
    <col min="14098" max="14098" width="13" customWidth="1"/>
    <col min="14099" max="14100" width="0" hidden="1" customWidth="1"/>
    <col min="14101" max="14101" width="9.85546875" customWidth="1"/>
    <col min="14102" max="14102" width="14.7109375" customWidth="1"/>
    <col min="14103" max="14103" width="10.85546875" customWidth="1"/>
    <col min="14104" max="14104" width="13.7109375" bestFit="1" customWidth="1"/>
    <col min="14105" max="14105" width="11.5703125" customWidth="1"/>
    <col min="14106" max="14106" width="13.7109375" bestFit="1" customWidth="1"/>
    <col min="14107" max="14107" width="11" customWidth="1"/>
    <col min="14108" max="14108" width="13.7109375" bestFit="1" customWidth="1"/>
    <col min="14109" max="14109" width="10.42578125" customWidth="1"/>
    <col min="14110" max="14110" width="13.7109375" bestFit="1" customWidth="1"/>
    <col min="14111" max="14111" width="11.85546875" customWidth="1"/>
    <col min="14112" max="14112" width="13.7109375" bestFit="1" customWidth="1"/>
    <col min="14113" max="14113" width="10.42578125" customWidth="1"/>
    <col min="14114" max="14114" width="13.7109375" bestFit="1" customWidth="1"/>
    <col min="14115" max="14115" width="9.5703125" customWidth="1"/>
    <col min="14116" max="14116" width="13.7109375" bestFit="1" customWidth="1"/>
    <col min="14117" max="14117" width="9.85546875" customWidth="1"/>
    <col min="14118" max="14118" width="13.7109375" bestFit="1" customWidth="1"/>
    <col min="14119" max="14119" width="9.85546875" customWidth="1"/>
    <col min="14120" max="14120" width="15.5703125" bestFit="1" customWidth="1"/>
    <col min="14121" max="14121" width="11.140625" customWidth="1"/>
    <col min="14122" max="14122" width="0" hidden="1" customWidth="1"/>
    <col min="14347" max="14347" width="10.42578125" customWidth="1"/>
    <col min="14348" max="14348" width="18.7109375" bestFit="1" customWidth="1"/>
    <col min="14349" max="14349" width="37.140625" bestFit="1" customWidth="1"/>
    <col min="14350" max="14350" width="15.85546875" customWidth="1"/>
    <col min="14351" max="14351" width="13.140625" customWidth="1"/>
    <col min="14352" max="14352" width="0" hidden="1" customWidth="1"/>
    <col min="14353" max="14353" width="21.28515625" customWidth="1"/>
    <col min="14354" max="14354" width="13" customWidth="1"/>
    <col min="14355" max="14356" width="0" hidden="1" customWidth="1"/>
    <col min="14357" max="14357" width="9.85546875" customWidth="1"/>
    <col min="14358" max="14358" width="14.7109375" customWidth="1"/>
    <col min="14359" max="14359" width="10.85546875" customWidth="1"/>
    <col min="14360" max="14360" width="13.7109375" bestFit="1" customWidth="1"/>
    <col min="14361" max="14361" width="11.5703125" customWidth="1"/>
    <col min="14362" max="14362" width="13.7109375" bestFit="1" customWidth="1"/>
    <col min="14363" max="14363" width="11" customWidth="1"/>
    <col min="14364" max="14364" width="13.7109375" bestFit="1" customWidth="1"/>
    <col min="14365" max="14365" width="10.42578125" customWidth="1"/>
    <col min="14366" max="14366" width="13.7109375" bestFit="1" customWidth="1"/>
    <col min="14367" max="14367" width="11.85546875" customWidth="1"/>
    <col min="14368" max="14368" width="13.7109375" bestFit="1" customWidth="1"/>
    <col min="14369" max="14369" width="10.42578125" customWidth="1"/>
    <col min="14370" max="14370" width="13.7109375" bestFit="1" customWidth="1"/>
    <col min="14371" max="14371" width="9.5703125" customWidth="1"/>
    <col min="14372" max="14372" width="13.7109375" bestFit="1" customWidth="1"/>
    <col min="14373" max="14373" width="9.85546875" customWidth="1"/>
    <col min="14374" max="14374" width="13.7109375" bestFit="1" customWidth="1"/>
    <col min="14375" max="14375" width="9.85546875" customWidth="1"/>
    <col min="14376" max="14376" width="15.5703125" bestFit="1" customWidth="1"/>
    <col min="14377" max="14377" width="11.140625" customWidth="1"/>
    <col min="14378" max="14378" width="0" hidden="1" customWidth="1"/>
    <col min="14603" max="14603" width="10.42578125" customWidth="1"/>
    <col min="14604" max="14604" width="18.7109375" bestFit="1" customWidth="1"/>
    <col min="14605" max="14605" width="37.140625" bestFit="1" customWidth="1"/>
    <col min="14606" max="14606" width="15.85546875" customWidth="1"/>
    <col min="14607" max="14607" width="13.140625" customWidth="1"/>
    <col min="14608" max="14608" width="0" hidden="1" customWidth="1"/>
    <col min="14609" max="14609" width="21.28515625" customWidth="1"/>
    <col min="14610" max="14610" width="13" customWidth="1"/>
    <col min="14611" max="14612" width="0" hidden="1" customWidth="1"/>
    <col min="14613" max="14613" width="9.85546875" customWidth="1"/>
    <col min="14614" max="14614" width="14.7109375" customWidth="1"/>
    <col min="14615" max="14615" width="10.85546875" customWidth="1"/>
    <col min="14616" max="14616" width="13.7109375" bestFit="1" customWidth="1"/>
    <col min="14617" max="14617" width="11.5703125" customWidth="1"/>
    <col min="14618" max="14618" width="13.7109375" bestFit="1" customWidth="1"/>
    <col min="14619" max="14619" width="11" customWidth="1"/>
    <col min="14620" max="14620" width="13.7109375" bestFit="1" customWidth="1"/>
    <col min="14621" max="14621" width="10.42578125" customWidth="1"/>
    <col min="14622" max="14622" width="13.7109375" bestFit="1" customWidth="1"/>
    <col min="14623" max="14623" width="11.85546875" customWidth="1"/>
    <col min="14624" max="14624" width="13.7109375" bestFit="1" customWidth="1"/>
    <col min="14625" max="14625" width="10.42578125" customWidth="1"/>
    <col min="14626" max="14626" width="13.7109375" bestFit="1" customWidth="1"/>
    <col min="14627" max="14627" width="9.5703125" customWidth="1"/>
    <col min="14628" max="14628" width="13.7109375" bestFit="1" customWidth="1"/>
    <col min="14629" max="14629" width="9.85546875" customWidth="1"/>
    <col min="14630" max="14630" width="13.7109375" bestFit="1" customWidth="1"/>
    <col min="14631" max="14631" width="9.85546875" customWidth="1"/>
    <col min="14632" max="14632" width="15.5703125" bestFit="1" customWidth="1"/>
    <col min="14633" max="14633" width="11.140625" customWidth="1"/>
    <col min="14634" max="14634" width="0" hidden="1" customWidth="1"/>
    <col min="14859" max="14859" width="10.42578125" customWidth="1"/>
    <col min="14860" max="14860" width="18.7109375" bestFit="1" customWidth="1"/>
    <col min="14861" max="14861" width="37.140625" bestFit="1" customWidth="1"/>
    <col min="14862" max="14862" width="15.85546875" customWidth="1"/>
    <col min="14863" max="14863" width="13.140625" customWidth="1"/>
    <col min="14864" max="14864" width="0" hidden="1" customWidth="1"/>
    <col min="14865" max="14865" width="21.28515625" customWidth="1"/>
    <col min="14866" max="14866" width="13" customWidth="1"/>
    <col min="14867" max="14868" width="0" hidden="1" customWidth="1"/>
    <col min="14869" max="14869" width="9.85546875" customWidth="1"/>
    <col min="14870" max="14870" width="14.7109375" customWidth="1"/>
    <col min="14871" max="14871" width="10.85546875" customWidth="1"/>
    <col min="14872" max="14872" width="13.7109375" bestFit="1" customWidth="1"/>
    <col min="14873" max="14873" width="11.5703125" customWidth="1"/>
    <col min="14874" max="14874" width="13.7109375" bestFit="1" customWidth="1"/>
    <col min="14875" max="14875" width="11" customWidth="1"/>
    <col min="14876" max="14876" width="13.7109375" bestFit="1" customWidth="1"/>
    <col min="14877" max="14877" width="10.42578125" customWidth="1"/>
    <col min="14878" max="14878" width="13.7109375" bestFit="1" customWidth="1"/>
    <col min="14879" max="14879" width="11.85546875" customWidth="1"/>
    <col min="14880" max="14880" width="13.7109375" bestFit="1" customWidth="1"/>
    <col min="14881" max="14881" width="10.42578125" customWidth="1"/>
    <col min="14882" max="14882" width="13.7109375" bestFit="1" customWidth="1"/>
    <col min="14883" max="14883" width="9.5703125" customWidth="1"/>
    <col min="14884" max="14884" width="13.7109375" bestFit="1" customWidth="1"/>
    <col min="14885" max="14885" width="9.85546875" customWidth="1"/>
    <col min="14886" max="14886" width="13.7109375" bestFit="1" customWidth="1"/>
    <col min="14887" max="14887" width="9.85546875" customWidth="1"/>
    <col min="14888" max="14888" width="15.5703125" bestFit="1" customWidth="1"/>
    <col min="14889" max="14889" width="11.140625" customWidth="1"/>
    <col min="14890" max="14890" width="0" hidden="1" customWidth="1"/>
    <col min="15115" max="15115" width="10.42578125" customWidth="1"/>
    <col min="15116" max="15116" width="18.7109375" bestFit="1" customWidth="1"/>
    <col min="15117" max="15117" width="37.140625" bestFit="1" customWidth="1"/>
    <col min="15118" max="15118" width="15.85546875" customWidth="1"/>
    <col min="15119" max="15119" width="13.140625" customWidth="1"/>
    <col min="15120" max="15120" width="0" hidden="1" customWidth="1"/>
    <col min="15121" max="15121" width="21.28515625" customWidth="1"/>
    <col min="15122" max="15122" width="13" customWidth="1"/>
    <col min="15123" max="15124" width="0" hidden="1" customWidth="1"/>
    <col min="15125" max="15125" width="9.85546875" customWidth="1"/>
    <col min="15126" max="15126" width="14.7109375" customWidth="1"/>
    <col min="15127" max="15127" width="10.85546875" customWidth="1"/>
    <col min="15128" max="15128" width="13.7109375" bestFit="1" customWidth="1"/>
    <col min="15129" max="15129" width="11.5703125" customWidth="1"/>
    <col min="15130" max="15130" width="13.7109375" bestFit="1" customWidth="1"/>
    <col min="15131" max="15131" width="11" customWidth="1"/>
    <col min="15132" max="15132" width="13.7109375" bestFit="1" customWidth="1"/>
    <col min="15133" max="15133" width="10.42578125" customWidth="1"/>
    <col min="15134" max="15134" width="13.7109375" bestFit="1" customWidth="1"/>
    <col min="15135" max="15135" width="11.85546875" customWidth="1"/>
    <col min="15136" max="15136" width="13.7109375" bestFit="1" customWidth="1"/>
    <col min="15137" max="15137" width="10.42578125" customWidth="1"/>
    <col min="15138" max="15138" width="13.7109375" bestFit="1" customWidth="1"/>
    <col min="15139" max="15139" width="9.5703125" customWidth="1"/>
    <col min="15140" max="15140" width="13.7109375" bestFit="1" customWidth="1"/>
    <col min="15141" max="15141" width="9.85546875" customWidth="1"/>
    <col min="15142" max="15142" width="13.7109375" bestFit="1" customWidth="1"/>
    <col min="15143" max="15143" width="9.85546875" customWidth="1"/>
    <col min="15144" max="15144" width="15.5703125" bestFit="1" customWidth="1"/>
    <col min="15145" max="15145" width="11.140625" customWidth="1"/>
    <col min="15146" max="15146" width="0" hidden="1" customWidth="1"/>
    <col min="15371" max="15371" width="10.42578125" customWidth="1"/>
    <col min="15372" max="15372" width="18.7109375" bestFit="1" customWidth="1"/>
    <col min="15373" max="15373" width="37.140625" bestFit="1" customWidth="1"/>
    <col min="15374" max="15374" width="15.85546875" customWidth="1"/>
    <col min="15375" max="15375" width="13.140625" customWidth="1"/>
    <col min="15376" max="15376" width="0" hidden="1" customWidth="1"/>
    <col min="15377" max="15377" width="21.28515625" customWidth="1"/>
    <col min="15378" max="15378" width="13" customWidth="1"/>
    <col min="15379" max="15380" width="0" hidden="1" customWidth="1"/>
    <col min="15381" max="15381" width="9.85546875" customWidth="1"/>
    <col min="15382" max="15382" width="14.7109375" customWidth="1"/>
    <col min="15383" max="15383" width="10.85546875" customWidth="1"/>
    <col min="15384" max="15384" width="13.7109375" bestFit="1" customWidth="1"/>
    <col min="15385" max="15385" width="11.5703125" customWidth="1"/>
    <col min="15386" max="15386" width="13.7109375" bestFit="1" customWidth="1"/>
    <col min="15387" max="15387" width="11" customWidth="1"/>
    <col min="15388" max="15388" width="13.7109375" bestFit="1" customWidth="1"/>
    <col min="15389" max="15389" width="10.42578125" customWidth="1"/>
    <col min="15390" max="15390" width="13.7109375" bestFit="1" customWidth="1"/>
    <col min="15391" max="15391" width="11.85546875" customWidth="1"/>
    <col min="15392" max="15392" width="13.7109375" bestFit="1" customWidth="1"/>
    <col min="15393" max="15393" width="10.42578125" customWidth="1"/>
    <col min="15394" max="15394" width="13.7109375" bestFit="1" customWidth="1"/>
    <col min="15395" max="15395" width="9.5703125" customWidth="1"/>
    <col min="15396" max="15396" width="13.7109375" bestFit="1" customWidth="1"/>
    <col min="15397" max="15397" width="9.85546875" customWidth="1"/>
    <col min="15398" max="15398" width="13.7109375" bestFit="1" customWidth="1"/>
    <col min="15399" max="15399" width="9.85546875" customWidth="1"/>
    <col min="15400" max="15400" width="15.5703125" bestFit="1" customWidth="1"/>
    <col min="15401" max="15401" width="11.140625" customWidth="1"/>
    <col min="15402" max="15402" width="0" hidden="1" customWidth="1"/>
    <col min="15627" max="15627" width="10.42578125" customWidth="1"/>
    <col min="15628" max="15628" width="18.7109375" bestFit="1" customWidth="1"/>
    <col min="15629" max="15629" width="37.140625" bestFit="1" customWidth="1"/>
    <col min="15630" max="15630" width="15.85546875" customWidth="1"/>
    <col min="15631" max="15631" width="13.140625" customWidth="1"/>
    <col min="15632" max="15632" width="0" hidden="1" customWidth="1"/>
    <col min="15633" max="15633" width="21.28515625" customWidth="1"/>
    <col min="15634" max="15634" width="13" customWidth="1"/>
    <col min="15635" max="15636" width="0" hidden="1" customWidth="1"/>
    <col min="15637" max="15637" width="9.85546875" customWidth="1"/>
    <col min="15638" max="15638" width="14.7109375" customWidth="1"/>
    <col min="15639" max="15639" width="10.85546875" customWidth="1"/>
    <col min="15640" max="15640" width="13.7109375" bestFit="1" customWidth="1"/>
    <col min="15641" max="15641" width="11.5703125" customWidth="1"/>
    <col min="15642" max="15642" width="13.7109375" bestFit="1" customWidth="1"/>
    <col min="15643" max="15643" width="11" customWidth="1"/>
    <col min="15644" max="15644" width="13.7109375" bestFit="1" customWidth="1"/>
    <col min="15645" max="15645" width="10.42578125" customWidth="1"/>
    <col min="15646" max="15646" width="13.7109375" bestFit="1" customWidth="1"/>
    <col min="15647" max="15647" width="11.85546875" customWidth="1"/>
    <col min="15648" max="15648" width="13.7109375" bestFit="1" customWidth="1"/>
    <col min="15649" max="15649" width="10.42578125" customWidth="1"/>
    <col min="15650" max="15650" width="13.7109375" bestFit="1" customWidth="1"/>
    <col min="15651" max="15651" width="9.5703125" customWidth="1"/>
    <col min="15652" max="15652" width="13.7109375" bestFit="1" customWidth="1"/>
    <col min="15653" max="15653" width="9.85546875" customWidth="1"/>
    <col min="15654" max="15654" width="13.7109375" bestFit="1" customWidth="1"/>
    <col min="15655" max="15655" width="9.85546875" customWidth="1"/>
    <col min="15656" max="15656" width="15.5703125" bestFit="1" customWidth="1"/>
    <col min="15657" max="15657" width="11.140625" customWidth="1"/>
    <col min="15658" max="15658" width="0" hidden="1" customWidth="1"/>
    <col min="15883" max="15883" width="10.42578125" customWidth="1"/>
    <col min="15884" max="15884" width="18.7109375" bestFit="1" customWidth="1"/>
    <col min="15885" max="15885" width="37.140625" bestFit="1" customWidth="1"/>
    <col min="15886" max="15886" width="15.85546875" customWidth="1"/>
    <col min="15887" max="15887" width="13.140625" customWidth="1"/>
    <col min="15888" max="15888" width="0" hidden="1" customWidth="1"/>
    <col min="15889" max="15889" width="21.28515625" customWidth="1"/>
    <col min="15890" max="15890" width="13" customWidth="1"/>
    <col min="15891" max="15892" width="0" hidden="1" customWidth="1"/>
    <col min="15893" max="15893" width="9.85546875" customWidth="1"/>
    <col min="15894" max="15894" width="14.7109375" customWidth="1"/>
    <col min="15895" max="15895" width="10.85546875" customWidth="1"/>
    <col min="15896" max="15896" width="13.7109375" bestFit="1" customWidth="1"/>
    <col min="15897" max="15897" width="11.5703125" customWidth="1"/>
    <col min="15898" max="15898" width="13.7109375" bestFit="1" customWidth="1"/>
    <col min="15899" max="15899" width="11" customWidth="1"/>
    <col min="15900" max="15900" width="13.7109375" bestFit="1" customWidth="1"/>
    <col min="15901" max="15901" width="10.42578125" customWidth="1"/>
    <col min="15902" max="15902" width="13.7109375" bestFit="1" customWidth="1"/>
    <col min="15903" max="15903" width="11.85546875" customWidth="1"/>
    <col min="15904" max="15904" width="13.7109375" bestFit="1" customWidth="1"/>
    <col min="15905" max="15905" width="10.42578125" customWidth="1"/>
    <col min="15906" max="15906" width="13.7109375" bestFit="1" customWidth="1"/>
    <col min="15907" max="15907" width="9.5703125" customWidth="1"/>
    <col min="15908" max="15908" width="13.7109375" bestFit="1" customWidth="1"/>
    <col min="15909" max="15909" width="9.85546875" customWidth="1"/>
    <col min="15910" max="15910" width="13.7109375" bestFit="1" customWidth="1"/>
    <col min="15911" max="15911" width="9.85546875" customWidth="1"/>
    <col min="15912" max="15912" width="15.5703125" bestFit="1" customWidth="1"/>
    <col min="15913" max="15913" width="11.140625" customWidth="1"/>
    <col min="15914" max="15914" width="0" hidden="1" customWidth="1"/>
    <col min="16139" max="16139" width="10.42578125" customWidth="1"/>
    <col min="16140" max="16140" width="18.7109375" bestFit="1" customWidth="1"/>
    <col min="16141" max="16141" width="37.140625" bestFit="1" customWidth="1"/>
    <col min="16142" max="16142" width="15.85546875" customWidth="1"/>
    <col min="16143" max="16143" width="13.140625" customWidth="1"/>
    <col min="16144" max="16144" width="0" hidden="1" customWidth="1"/>
    <col min="16145" max="16145" width="21.28515625" customWidth="1"/>
    <col min="16146" max="16146" width="13" customWidth="1"/>
    <col min="16147" max="16148" width="0" hidden="1" customWidth="1"/>
    <col min="16149" max="16149" width="9.85546875" customWidth="1"/>
    <col min="16150" max="16150" width="14.7109375" customWidth="1"/>
    <col min="16151" max="16151" width="10.85546875" customWidth="1"/>
    <col min="16152" max="16152" width="13.7109375" bestFit="1" customWidth="1"/>
    <col min="16153" max="16153" width="11.5703125" customWidth="1"/>
    <col min="16154" max="16154" width="13.7109375" bestFit="1" customWidth="1"/>
    <col min="16155" max="16155" width="11" customWidth="1"/>
    <col min="16156" max="16156" width="13.7109375" bestFit="1" customWidth="1"/>
    <col min="16157" max="16157" width="10.42578125" customWidth="1"/>
    <col min="16158" max="16158" width="13.7109375" bestFit="1" customWidth="1"/>
    <col min="16159" max="16159" width="11.85546875" customWidth="1"/>
    <col min="16160" max="16160" width="13.7109375" bestFit="1" customWidth="1"/>
    <col min="16161" max="16161" width="10.42578125" customWidth="1"/>
    <col min="16162" max="16162" width="13.7109375" bestFit="1" customWidth="1"/>
    <col min="16163" max="16163" width="9.5703125" customWidth="1"/>
    <col min="16164" max="16164" width="13.7109375" bestFit="1" customWidth="1"/>
    <col min="16165" max="16165" width="9.85546875" customWidth="1"/>
    <col min="16166" max="16166" width="13.7109375" bestFit="1" customWidth="1"/>
    <col min="16167" max="16167" width="9.85546875" customWidth="1"/>
    <col min="16168" max="16168" width="15.5703125" bestFit="1" customWidth="1"/>
    <col min="16169" max="16169" width="11.140625" customWidth="1"/>
    <col min="16170" max="16170" width="0" hidden="1" customWidth="1"/>
  </cols>
  <sheetData>
    <row r="1" spans="1:46" ht="35.25" customHeight="1" x14ac:dyDescent="0.25">
      <c r="M1" s="53" t="s">
        <v>197</v>
      </c>
      <c r="N1" s="50"/>
      <c r="O1" s="50"/>
      <c r="P1" s="51" t="s">
        <v>198</v>
      </c>
      <c r="Q1" s="51"/>
      <c r="R1" s="51"/>
      <c r="S1" s="50" t="s">
        <v>199</v>
      </c>
      <c r="T1" s="50"/>
      <c r="U1" s="50"/>
      <c r="V1" s="51" t="s">
        <v>200</v>
      </c>
      <c r="W1" s="51"/>
      <c r="X1" s="51"/>
      <c r="Y1" s="50" t="s">
        <v>201</v>
      </c>
      <c r="Z1" s="50"/>
      <c r="AA1" s="50"/>
      <c r="AB1" s="51" t="s">
        <v>202</v>
      </c>
      <c r="AC1" s="51"/>
      <c r="AD1" s="51"/>
      <c r="AE1" s="50" t="s">
        <v>203</v>
      </c>
      <c r="AF1" s="50"/>
      <c r="AG1" s="50"/>
      <c r="AH1" s="51" t="s">
        <v>204</v>
      </c>
      <c r="AI1" s="51"/>
      <c r="AJ1" s="51"/>
      <c r="AK1" s="50" t="s">
        <v>205</v>
      </c>
      <c r="AL1" s="50"/>
      <c r="AM1" s="52"/>
    </row>
    <row r="2" spans="1:46" s="1" customFormat="1" ht="60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0" t="s">
        <v>170</v>
      </c>
      <c r="N2" s="30" t="s">
        <v>171</v>
      </c>
      <c r="O2" s="30" t="s">
        <v>193</v>
      </c>
      <c r="P2" s="32" t="s">
        <v>172</v>
      </c>
      <c r="Q2" s="32" t="s">
        <v>173</v>
      </c>
      <c r="R2" s="32" t="s">
        <v>193</v>
      </c>
      <c r="S2" s="30" t="s">
        <v>174</v>
      </c>
      <c r="T2" s="30" t="s">
        <v>175</v>
      </c>
      <c r="U2" s="30" t="s">
        <v>193</v>
      </c>
      <c r="V2" s="32" t="s">
        <v>176</v>
      </c>
      <c r="W2" s="32" t="s">
        <v>177</v>
      </c>
      <c r="X2" s="32" t="s">
        <v>193</v>
      </c>
      <c r="Y2" s="30" t="s">
        <v>178</v>
      </c>
      <c r="Z2" s="30" t="s">
        <v>179</v>
      </c>
      <c r="AA2" s="30" t="s">
        <v>193</v>
      </c>
      <c r="AB2" s="32" t="s">
        <v>180</v>
      </c>
      <c r="AC2" s="32" t="s">
        <v>181</v>
      </c>
      <c r="AD2" s="32" t="s">
        <v>193</v>
      </c>
      <c r="AE2" s="30" t="s">
        <v>182</v>
      </c>
      <c r="AF2" s="30" t="s">
        <v>183</v>
      </c>
      <c r="AG2" s="30" t="s">
        <v>193</v>
      </c>
      <c r="AH2" s="32" t="s">
        <v>184</v>
      </c>
      <c r="AI2" s="32" t="s">
        <v>185</v>
      </c>
      <c r="AJ2" s="32" t="s">
        <v>193</v>
      </c>
      <c r="AK2" s="30" t="s">
        <v>186</v>
      </c>
      <c r="AL2" s="30" t="s">
        <v>187</v>
      </c>
      <c r="AM2" s="30" t="s">
        <v>193</v>
      </c>
      <c r="AN2" s="11" t="s">
        <v>188</v>
      </c>
      <c r="AO2" s="11" t="s">
        <v>189</v>
      </c>
      <c r="AP2" s="11" t="s">
        <v>190</v>
      </c>
      <c r="AQ2" s="23"/>
    </row>
    <row r="3" spans="1:46" ht="30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$AT$3*6</f>
        <v>43200</v>
      </c>
      <c r="K3" s="13">
        <f>I3-J3</f>
        <v>5146</v>
      </c>
      <c r="L3" s="14">
        <f>I3/7200</f>
        <v>6.714722222222222</v>
      </c>
      <c r="M3" s="31">
        <f>7200</f>
        <v>7200</v>
      </c>
      <c r="N3" s="31">
        <f>M3/7200</f>
        <v>1</v>
      </c>
      <c r="O3" s="35">
        <f>0.1*M3</f>
        <v>720</v>
      </c>
      <c r="P3" s="33">
        <v>7200</v>
      </c>
      <c r="Q3" s="33">
        <f>P3/7200</f>
        <v>1</v>
      </c>
      <c r="R3" s="38">
        <f>0.1*P3</f>
        <v>720</v>
      </c>
      <c r="S3" s="31">
        <v>7200</v>
      </c>
      <c r="T3" s="31">
        <f>S3/7200</f>
        <v>1</v>
      </c>
      <c r="U3" s="34">
        <f>0.1*S3</f>
        <v>720</v>
      </c>
      <c r="V3" s="33">
        <v>7200</v>
      </c>
      <c r="W3" s="33">
        <f>V3/7200</f>
        <v>1</v>
      </c>
      <c r="X3" s="38">
        <f>0.1*V3</f>
        <v>720</v>
      </c>
      <c r="Y3" s="31">
        <v>7200</v>
      </c>
      <c r="Z3" s="31">
        <f>Y3/7200</f>
        <v>1</v>
      </c>
      <c r="AA3" s="34">
        <f>0.1*Y3</f>
        <v>720</v>
      </c>
      <c r="AB3" s="33">
        <v>7200</v>
      </c>
      <c r="AC3" s="33">
        <f>AB3/7200</f>
        <v>1</v>
      </c>
      <c r="AD3" s="38">
        <f>AB3*0.1</f>
        <v>720</v>
      </c>
      <c r="AE3" s="31">
        <f>K3</f>
        <v>5146</v>
      </c>
      <c r="AF3" s="31">
        <f>AE3/7200</f>
        <v>0.71472222222222226</v>
      </c>
      <c r="AG3" s="34">
        <f>0.1*AE3</f>
        <v>514.6</v>
      </c>
      <c r="AH3" s="33"/>
      <c r="AI3" s="33">
        <f>AH3/7200</f>
        <v>0</v>
      </c>
      <c r="AJ3" s="38">
        <f>0.1*AH3</f>
        <v>0</v>
      </c>
      <c r="AK3" s="31"/>
      <c r="AL3" s="31">
        <f>AK3/7200</f>
        <v>0</v>
      </c>
      <c r="AM3" s="34">
        <f>0.1*AK3</f>
        <v>0</v>
      </c>
      <c r="AN3" s="14">
        <f t="shared" ref="AN3:AN34" si="0">M3+P3+S3+V3+Y3+AB3+AE3+AH3+AK3</f>
        <v>48346</v>
      </c>
      <c r="AO3" s="14">
        <f t="shared" ref="AO3:AO34" si="1">N3+Q3+T3+W3+Z3+AC3+AF3+AI3+AL3</f>
        <v>6.714722222222222</v>
      </c>
      <c r="AP3" s="14">
        <f>I3-AN3</f>
        <v>0</v>
      </c>
      <c r="AQ3" s="24"/>
      <c r="AS3" t="s">
        <v>191</v>
      </c>
      <c r="AT3" s="15">
        <v>7200</v>
      </c>
    </row>
    <row r="4" spans="1:46" ht="27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$AT$3*3</f>
        <v>21600</v>
      </c>
      <c r="K4" s="13">
        <f t="shared" ref="K4:K62" si="2">I4-J4</f>
        <v>5867</v>
      </c>
      <c r="L4" s="14">
        <f t="shared" ref="L4:L62" si="3">I4/7200</f>
        <v>3.814861111111111</v>
      </c>
      <c r="M4" s="31">
        <f>7200*1</f>
        <v>7200</v>
      </c>
      <c r="N4" s="31">
        <f>M4/7200</f>
        <v>1</v>
      </c>
      <c r="O4" s="35">
        <f t="shared" ref="O4:O62" si="4">0.1*M4</f>
        <v>720</v>
      </c>
      <c r="P4" s="33">
        <v>7200</v>
      </c>
      <c r="Q4" s="33">
        <f t="shared" ref="Q4:Q62" si="5">P4/7200</f>
        <v>1</v>
      </c>
      <c r="R4" s="38">
        <f t="shared" ref="R4:R62" si="6">0.1*P4</f>
        <v>720</v>
      </c>
      <c r="S4" s="31">
        <v>7200</v>
      </c>
      <c r="T4" s="31">
        <f>S4/7200</f>
        <v>1</v>
      </c>
      <c r="U4" s="34">
        <f t="shared" ref="U4:U62" si="7">0.1*S4</f>
        <v>720</v>
      </c>
      <c r="V4" s="33"/>
      <c r="W4" s="33">
        <f t="shared" ref="W4:W62" si="8">V4/7200</f>
        <v>0</v>
      </c>
      <c r="X4" s="38">
        <f t="shared" ref="X4:X62" si="9">0.1*V4</f>
        <v>0</v>
      </c>
      <c r="Y4" s="31"/>
      <c r="Z4" s="31">
        <f t="shared" ref="Z4:Z62" si="10">Y4/7200</f>
        <v>0</v>
      </c>
      <c r="AA4" s="34">
        <f t="shared" ref="AA4:AA62" si="11">0.1*Y4</f>
        <v>0</v>
      </c>
      <c r="AB4" s="33"/>
      <c r="AC4" s="33">
        <f t="shared" ref="AC4:AC62" si="12">AB4/7200</f>
        <v>0</v>
      </c>
      <c r="AD4" s="38">
        <f t="shared" ref="AD4:AD62" si="13">AB4*0.1</f>
        <v>0</v>
      </c>
      <c r="AE4" s="31"/>
      <c r="AF4" s="31">
        <f>AE4/7200</f>
        <v>0</v>
      </c>
      <c r="AG4" s="34">
        <f t="shared" ref="AG4:AG62" si="14">0.1*AE4</f>
        <v>0</v>
      </c>
      <c r="AH4" s="33"/>
      <c r="AI4" s="33">
        <f t="shared" ref="AI4:AI62" si="15">AH4/7200</f>
        <v>0</v>
      </c>
      <c r="AJ4" s="38">
        <f t="shared" ref="AJ4:AJ62" si="16">0.1*AH4</f>
        <v>0</v>
      </c>
      <c r="AK4" s="31">
        <f>K4</f>
        <v>5867</v>
      </c>
      <c r="AL4" s="31">
        <f t="shared" ref="AL4:AL62" si="17">AK4/7200</f>
        <v>0.81486111111111115</v>
      </c>
      <c r="AM4" s="34">
        <f t="shared" ref="AM4:AM62" si="18">0.1*AK4</f>
        <v>586.70000000000005</v>
      </c>
      <c r="AN4" s="14">
        <f t="shared" si="0"/>
        <v>27467</v>
      </c>
      <c r="AO4" s="14">
        <f t="shared" si="1"/>
        <v>3.814861111111111</v>
      </c>
      <c r="AP4" s="14">
        <f t="shared" ref="AP4:AP62" si="19">I4-AN4</f>
        <v>0</v>
      </c>
      <c r="AQ4" s="24"/>
    </row>
    <row r="5" spans="1:46" ht="25.5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$AT$3*4</f>
        <v>28800</v>
      </c>
      <c r="K5" s="13">
        <f t="shared" si="2"/>
        <v>5356</v>
      </c>
      <c r="L5" s="14">
        <f t="shared" si="3"/>
        <v>4.7438888888888888</v>
      </c>
      <c r="M5" s="31">
        <v>7200</v>
      </c>
      <c r="N5" s="31">
        <f t="shared" ref="N5:N62" si="20">M5/7200</f>
        <v>1</v>
      </c>
      <c r="O5" s="35">
        <f t="shared" si="4"/>
        <v>720</v>
      </c>
      <c r="P5" s="33">
        <v>7200</v>
      </c>
      <c r="Q5" s="33">
        <f t="shared" si="5"/>
        <v>1</v>
      </c>
      <c r="R5" s="38">
        <f t="shared" si="6"/>
        <v>720</v>
      </c>
      <c r="S5" s="31">
        <v>7200</v>
      </c>
      <c r="T5" s="31">
        <f t="shared" ref="T5:T62" si="21">S5/7200</f>
        <v>1</v>
      </c>
      <c r="U5" s="34">
        <f t="shared" si="7"/>
        <v>720</v>
      </c>
      <c r="V5" s="33">
        <v>7200</v>
      </c>
      <c r="W5" s="33">
        <f t="shared" si="8"/>
        <v>1</v>
      </c>
      <c r="X5" s="38">
        <f t="shared" si="9"/>
        <v>720</v>
      </c>
      <c r="Y5" s="31">
        <f>K5</f>
        <v>5356</v>
      </c>
      <c r="Z5" s="31">
        <f t="shared" si="10"/>
        <v>0.74388888888888893</v>
      </c>
      <c r="AA5" s="34">
        <f t="shared" si="11"/>
        <v>535.6</v>
      </c>
      <c r="AB5" s="33"/>
      <c r="AC5" s="33">
        <f t="shared" si="12"/>
        <v>0</v>
      </c>
      <c r="AD5" s="38">
        <f t="shared" si="13"/>
        <v>0</v>
      </c>
      <c r="AE5" s="31"/>
      <c r="AF5" s="31">
        <f t="shared" ref="AF5:AF62" si="22">AE5/7200</f>
        <v>0</v>
      </c>
      <c r="AG5" s="34">
        <f t="shared" si="14"/>
        <v>0</v>
      </c>
      <c r="AH5" s="33"/>
      <c r="AI5" s="33">
        <f t="shared" si="15"/>
        <v>0</v>
      </c>
      <c r="AJ5" s="38">
        <f t="shared" si="16"/>
        <v>0</v>
      </c>
      <c r="AK5" s="31"/>
      <c r="AL5" s="31">
        <f t="shared" si="17"/>
        <v>0</v>
      </c>
      <c r="AM5" s="34">
        <f t="shared" si="18"/>
        <v>0</v>
      </c>
      <c r="AN5" s="14">
        <f t="shared" si="0"/>
        <v>34156</v>
      </c>
      <c r="AO5" s="14">
        <f t="shared" si="1"/>
        <v>4.7438888888888888</v>
      </c>
      <c r="AP5" s="14">
        <f t="shared" si="19"/>
        <v>0</v>
      </c>
      <c r="AQ5" s="24"/>
    </row>
    <row r="6" spans="1:46" ht="25.5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$AT$3*1</f>
        <v>7200</v>
      </c>
      <c r="K6" s="13">
        <f t="shared" si="2"/>
        <v>7155</v>
      </c>
      <c r="L6" s="14">
        <f t="shared" si="3"/>
        <v>1.9937499999999999</v>
      </c>
      <c r="M6" s="31">
        <v>7200</v>
      </c>
      <c r="N6" s="31">
        <f t="shared" si="20"/>
        <v>1</v>
      </c>
      <c r="O6" s="35">
        <f t="shared" si="4"/>
        <v>720</v>
      </c>
      <c r="P6" s="33"/>
      <c r="Q6" s="33">
        <f t="shared" si="5"/>
        <v>0</v>
      </c>
      <c r="R6" s="38">
        <f t="shared" si="6"/>
        <v>0</v>
      </c>
      <c r="S6" s="31"/>
      <c r="T6" s="31">
        <f t="shared" si="21"/>
        <v>0</v>
      </c>
      <c r="U6" s="34">
        <f t="shared" si="7"/>
        <v>0</v>
      </c>
      <c r="V6" s="33"/>
      <c r="W6" s="33">
        <f t="shared" si="8"/>
        <v>0</v>
      </c>
      <c r="X6" s="38">
        <f t="shared" si="9"/>
        <v>0</v>
      </c>
      <c r="Y6" s="31">
        <f>K6</f>
        <v>7155</v>
      </c>
      <c r="Z6" s="31">
        <f t="shared" si="10"/>
        <v>0.99375000000000002</v>
      </c>
      <c r="AA6" s="34">
        <f t="shared" si="11"/>
        <v>715.5</v>
      </c>
      <c r="AB6" s="33"/>
      <c r="AC6" s="33">
        <f t="shared" si="12"/>
        <v>0</v>
      </c>
      <c r="AD6" s="38">
        <f t="shared" si="13"/>
        <v>0</v>
      </c>
      <c r="AE6" s="31"/>
      <c r="AF6" s="31">
        <f t="shared" si="22"/>
        <v>0</v>
      </c>
      <c r="AG6" s="34">
        <f t="shared" si="14"/>
        <v>0</v>
      </c>
      <c r="AH6" s="33"/>
      <c r="AI6" s="33">
        <f t="shared" si="15"/>
        <v>0</v>
      </c>
      <c r="AJ6" s="38">
        <f t="shared" si="16"/>
        <v>0</v>
      </c>
      <c r="AK6" s="31"/>
      <c r="AL6" s="31">
        <f t="shared" si="17"/>
        <v>0</v>
      </c>
      <c r="AM6" s="34">
        <f t="shared" si="18"/>
        <v>0</v>
      </c>
      <c r="AN6" s="14">
        <f t="shared" si="0"/>
        <v>14355</v>
      </c>
      <c r="AO6" s="14">
        <f t="shared" si="1"/>
        <v>1.9937499999999999</v>
      </c>
      <c r="AP6" s="14">
        <f t="shared" si="19"/>
        <v>0</v>
      </c>
      <c r="AQ6" s="24"/>
    </row>
    <row r="7" spans="1:46" ht="25.5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$AT$3*2</f>
        <v>14400</v>
      </c>
      <c r="K7" s="13">
        <f t="shared" si="2"/>
        <v>5025</v>
      </c>
      <c r="L7" s="14">
        <f t="shared" si="3"/>
        <v>2.6979166666666665</v>
      </c>
      <c r="M7" s="31"/>
      <c r="N7" s="31">
        <f t="shared" si="20"/>
        <v>0</v>
      </c>
      <c r="O7" s="35">
        <f t="shared" si="4"/>
        <v>0</v>
      </c>
      <c r="P7" s="33"/>
      <c r="Q7" s="33">
        <f t="shared" si="5"/>
        <v>0</v>
      </c>
      <c r="R7" s="38">
        <f t="shared" si="6"/>
        <v>0</v>
      </c>
      <c r="S7" s="31"/>
      <c r="T7" s="31">
        <f t="shared" si="21"/>
        <v>0</v>
      </c>
      <c r="U7" s="34">
        <f t="shared" si="7"/>
        <v>0</v>
      </c>
      <c r="V7" s="33">
        <f>7200</f>
        <v>7200</v>
      </c>
      <c r="W7" s="33">
        <f t="shared" si="8"/>
        <v>1</v>
      </c>
      <c r="X7" s="38">
        <f t="shared" si="9"/>
        <v>720</v>
      </c>
      <c r="Y7" s="31"/>
      <c r="Z7" s="31">
        <f t="shared" si="10"/>
        <v>0</v>
      </c>
      <c r="AA7" s="34">
        <f t="shared" si="11"/>
        <v>0</v>
      </c>
      <c r="AB7" s="33">
        <f>K7</f>
        <v>5025</v>
      </c>
      <c r="AC7" s="33">
        <f t="shared" si="12"/>
        <v>0.69791666666666663</v>
      </c>
      <c r="AD7" s="38">
        <f t="shared" si="13"/>
        <v>502.5</v>
      </c>
      <c r="AE7" s="31"/>
      <c r="AF7" s="31">
        <f t="shared" si="22"/>
        <v>0</v>
      </c>
      <c r="AG7" s="34">
        <f t="shared" si="14"/>
        <v>0</v>
      </c>
      <c r="AH7" s="33"/>
      <c r="AI7" s="33">
        <f t="shared" si="15"/>
        <v>0</v>
      </c>
      <c r="AJ7" s="38">
        <f t="shared" si="16"/>
        <v>0</v>
      </c>
      <c r="AK7" s="31">
        <v>7200</v>
      </c>
      <c r="AL7" s="31">
        <f t="shared" si="17"/>
        <v>1</v>
      </c>
      <c r="AM7" s="34">
        <f t="shared" si="18"/>
        <v>720</v>
      </c>
      <c r="AN7" s="14">
        <f t="shared" si="0"/>
        <v>19425</v>
      </c>
      <c r="AO7" s="14">
        <f t="shared" si="1"/>
        <v>2.6979166666666665</v>
      </c>
      <c r="AP7" s="14">
        <f t="shared" si="19"/>
        <v>0</v>
      </c>
      <c r="AQ7" s="24"/>
    </row>
    <row r="8" spans="1:46" ht="33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2"/>
        <v>4471</v>
      </c>
      <c r="L8" s="14">
        <f t="shared" si="3"/>
        <v>0.62097222222222226</v>
      </c>
      <c r="M8" s="31"/>
      <c r="N8" s="31">
        <f t="shared" si="20"/>
        <v>0</v>
      </c>
      <c r="O8" s="35">
        <f t="shared" si="4"/>
        <v>0</v>
      </c>
      <c r="P8" s="33"/>
      <c r="Q8" s="33">
        <f t="shared" si="5"/>
        <v>0</v>
      </c>
      <c r="R8" s="38">
        <f t="shared" si="6"/>
        <v>0</v>
      </c>
      <c r="S8" s="31"/>
      <c r="T8" s="31">
        <f t="shared" si="21"/>
        <v>0</v>
      </c>
      <c r="U8" s="34">
        <f t="shared" si="7"/>
        <v>0</v>
      </c>
      <c r="V8" s="33">
        <f>K8</f>
        <v>4471</v>
      </c>
      <c r="W8" s="33">
        <f t="shared" si="8"/>
        <v>0.62097222222222226</v>
      </c>
      <c r="X8" s="38">
        <f t="shared" si="9"/>
        <v>447.1</v>
      </c>
      <c r="Y8" s="31"/>
      <c r="Z8" s="31">
        <f t="shared" si="10"/>
        <v>0</v>
      </c>
      <c r="AA8" s="34">
        <f t="shared" si="11"/>
        <v>0</v>
      </c>
      <c r="AB8" s="33"/>
      <c r="AC8" s="33">
        <f t="shared" si="12"/>
        <v>0</v>
      </c>
      <c r="AD8" s="38">
        <f t="shared" si="13"/>
        <v>0</v>
      </c>
      <c r="AE8" s="31"/>
      <c r="AF8" s="31">
        <f t="shared" si="22"/>
        <v>0</v>
      </c>
      <c r="AG8" s="34">
        <f t="shared" si="14"/>
        <v>0</v>
      </c>
      <c r="AH8" s="33"/>
      <c r="AI8" s="33">
        <f t="shared" si="15"/>
        <v>0</v>
      </c>
      <c r="AJ8" s="38">
        <f t="shared" si="16"/>
        <v>0</v>
      </c>
      <c r="AK8" s="31"/>
      <c r="AL8" s="31">
        <f t="shared" si="17"/>
        <v>0</v>
      </c>
      <c r="AM8" s="34">
        <f t="shared" si="18"/>
        <v>0</v>
      </c>
      <c r="AN8" s="14">
        <f t="shared" si="0"/>
        <v>4471</v>
      </c>
      <c r="AO8" s="14">
        <f t="shared" si="1"/>
        <v>0.62097222222222226</v>
      </c>
      <c r="AP8" s="14">
        <f t="shared" si="19"/>
        <v>0</v>
      </c>
      <c r="AQ8" s="24"/>
    </row>
    <row r="9" spans="1:46" ht="30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$AT$3*3</f>
        <v>21600</v>
      </c>
      <c r="K9" s="13">
        <f t="shared" si="2"/>
        <v>2894</v>
      </c>
      <c r="L9" s="14">
        <f t="shared" si="3"/>
        <v>3.4019444444444447</v>
      </c>
      <c r="M9" s="31">
        <v>7200</v>
      </c>
      <c r="N9" s="31">
        <f t="shared" si="20"/>
        <v>1</v>
      </c>
      <c r="O9" s="35">
        <f t="shared" si="4"/>
        <v>720</v>
      </c>
      <c r="P9" s="33">
        <v>7200</v>
      </c>
      <c r="Q9" s="33">
        <f t="shared" si="5"/>
        <v>1</v>
      </c>
      <c r="R9" s="38">
        <f t="shared" si="6"/>
        <v>720</v>
      </c>
      <c r="S9" s="31">
        <v>7200</v>
      </c>
      <c r="T9" s="31">
        <f t="shared" si="21"/>
        <v>1</v>
      </c>
      <c r="U9" s="34">
        <f t="shared" si="7"/>
        <v>720</v>
      </c>
      <c r="V9" s="33"/>
      <c r="W9" s="33">
        <f t="shared" si="8"/>
        <v>0</v>
      </c>
      <c r="X9" s="38">
        <f t="shared" si="9"/>
        <v>0</v>
      </c>
      <c r="Y9" s="31">
        <f>K9</f>
        <v>2894</v>
      </c>
      <c r="Z9" s="31">
        <f t="shared" si="10"/>
        <v>0.40194444444444444</v>
      </c>
      <c r="AA9" s="34">
        <f t="shared" si="11"/>
        <v>289.40000000000003</v>
      </c>
      <c r="AB9" s="33"/>
      <c r="AC9" s="33">
        <f t="shared" si="12"/>
        <v>0</v>
      </c>
      <c r="AD9" s="38">
        <f t="shared" si="13"/>
        <v>0</v>
      </c>
      <c r="AE9" s="31"/>
      <c r="AF9" s="31">
        <f t="shared" si="22"/>
        <v>0</v>
      </c>
      <c r="AG9" s="34">
        <f t="shared" si="14"/>
        <v>0</v>
      </c>
      <c r="AH9" s="33"/>
      <c r="AI9" s="33">
        <f t="shared" si="15"/>
        <v>0</v>
      </c>
      <c r="AJ9" s="38">
        <f t="shared" si="16"/>
        <v>0</v>
      </c>
      <c r="AK9" s="31"/>
      <c r="AL9" s="31">
        <f t="shared" si="17"/>
        <v>0</v>
      </c>
      <c r="AM9" s="34">
        <f t="shared" si="18"/>
        <v>0</v>
      </c>
      <c r="AN9" s="14">
        <f t="shared" si="0"/>
        <v>24494</v>
      </c>
      <c r="AO9" s="14">
        <f t="shared" si="1"/>
        <v>3.4019444444444442</v>
      </c>
      <c r="AP9" s="14">
        <f t="shared" si="19"/>
        <v>0</v>
      </c>
      <c r="AQ9" s="24"/>
    </row>
    <row r="10" spans="1:46" ht="30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$AT$3*3</f>
        <v>21600</v>
      </c>
      <c r="K10" s="13">
        <f t="shared" si="2"/>
        <v>6449</v>
      </c>
      <c r="L10" s="14">
        <f t="shared" si="3"/>
        <v>3.8956944444444446</v>
      </c>
      <c r="M10" s="31">
        <v>7200</v>
      </c>
      <c r="N10" s="31">
        <f t="shared" si="20"/>
        <v>1</v>
      </c>
      <c r="O10" s="35">
        <f t="shared" si="4"/>
        <v>720</v>
      </c>
      <c r="P10" s="33">
        <v>7200</v>
      </c>
      <c r="Q10" s="33">
        <f t="shared" si="5"/>
        <v>1</v>
      </c>
      <c r="R10" s="38">
        <f t="shared" si="6"/>
        <v>720</v>
      </c>
      <c r="S10" s="31">
        <v>7200</v>
      </c>
      <c r="T10" s="31">
        <f t="shared" si="21"/>
        <v>1</v>
      </c>
      <c r="U10" s="34">
        <f t="shared" si="7"/>
        <v>720</v>
      </c>
      <c r="V10" s="33"/>
      <c r="W10" s="33">
        <f t="shared" si="8"/>
        <v>0</v>
      </c>
      <c r="X10" s="38">
        <f t="shared" si="9"/>
        <v>0</v>
      </c>
      <c r="Y10" s="31"/>
      <c r="Z10" s="31">
        <f t="shared" si="10"/>
        <v>0</v>
      </c>
      <c r="AA10" s="34">
        <f t="shared" si="11"/>
        <v>0</v>
      </c>
      <c r="AB10" s="33"/>
      <c r="AC10" s="33">
        <f t="shared" si="12"/>
        <v>0</v>
      </c>
      <c r="AD10" s="38">
        <f t="shared" si="13"/>
        <v>0</v>
      </c>
      <c r="AE10" s="31"/>
      <c r="AF10" s="31">
        <f t="shared" si="22"/>
        <v>0</v>
      </c>
      <c r="AG10" s="34">
        <f t="shared" si="14"/>
        <v>0</v>
      </c>
      <c r="AH10" s="33">
        <f>K10</f>
        <v>6449</v>
      </c>
      <c r="AI10" s="33">
        <f t="shared" si="15"/>
        <v>0.89569444444444446</v>
      </c>
      <c r="AJ10" s="38">
        <f t="shared" si="16"/>
        <v>644.90000000000009</v>
      </c>
      <c r="AK10" s="31"/>
      <c r="AL10" s="31">
        <f t="shared" si="17"/>
        <v>0</v>
      </c>
      <c r="AM10" s="34">
        <f t="shared" si="18"/>
        <v>0</v>
      </c>
      <c r="AN10" s="14">
        <f t="shared" si="0"/>
        <v>28049</v>
      </c>
      <c r="AO10" s="14">
        <f t="shared" si="1"/>
        <v>3.8956944444444446</v>
      </c>
      <c r="AP10" s="14">
        <f t="shared" si="19"/>
        <v>0</v>
      </c>
      <c r="AQ10" s="24"/>
    </row>
    <row r="11" spans="1:46" ht="30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$AT$3*5</f>
        <v>36000</v>
      </c>
      <c r="K11" s="13">
        <f t="shared" si="2"/>
        <v>5813</v>
      </c>
      <c r="L11" s="14">
        <f t="shared" si="3"/>
        <v>5.8073611111111108</v>
      </c>
      <c r="M11" s="31">
        <v>7200</v>
      </c>
      <c r="N11" s="31">
        <f t="shared" si="20"/>
        <v>1</v>
      </c>
      <c r="O11" s="35">
        <f t="shared" si="4"/>
        <v>720</v>
      </c>
      <c r="P11" s="33"/>
      <c r="Q11" s="33">
        <f t="shared" si="5"/>
        <v>0</v>
      </c>
      <c r="R11" s="38">
        <f t="shared" si="6"/>
        <v>0</v>
      </c>
      <c r="S11" s="31"/>
      <c r="T11" s="31">
        <f t="shared" si="21"/>
        <v>0</v>
      </c>
      <c r="U11" s="34">
        <f t="shared" si="7"/>
        <v>0</v>
      </c>
      <c r="V11" s="33">
        <v>7200</v>
      </c>
      <c r="W11" s="33">
        <f t="shared" si="8"/>
        <v>1</v>
      </c>
      <c r="X11" s="38">
        <f t="shared" si="9"/>
        <v>720</v>
      </c>
      <c r="Y11" s="31">
        <v>7200</v>
      </c>
      <c r="Z11" s="31">
        <f t="shared" si="10"/>
        <v>1</v>
      </c>
      <c r="AA11" s="34">
        <f t="shared" si="11"/>
        <v>720</v>
      </c>
      <c r="AB11" s="33">
        <v>7200</v>
      </c>
      <c r="AC11" s="33">
        <f t="shared" si="12"/>
        <v>1</v>
      </c>
      <c r="AD11" s="38">
        <f t="shared" si="13"/>
        <v>720</v>
      </c>
      <c r="AE11" s="31">
        <v>7200</v>
      </c>
      <c r="AF11" s="31">
        <f t="shared" si="22"/>
        <v>1</v>
      </c>
      <c r="AG11" s="34">
        <f t="shared" si="14"/>
        <v>720</v>
      </c>
      <c r="AH11" s="33">
        <f>K11</f>
        <v>5813</v>
      </c>
      <c r="AI11" s="33">
        <f t="shared" si="15"/>
        <v>0.80736111111111108</v>
      </c>
      <c r="AJ11" s="38">
        <f t="shared" si="16"/>
        <v>581.30000000000007</v>
      </c>
      <c r="AK11" s="31"/>
      <c r="AL11" s="31">
        <f t="shared" si="17"/>
        <v>0</v>
      </c>
      <c r="AM11" s="34">
        <f t="shared" si="18"/>
        <v>0</v>
      </c>
      <c r="AN11" s="14">
        <f t="shared" si="0"/>
        <v>41813</v>
      </c>
      <c r="AO11" s="14">
        <f t="shared" si="1"/>
        <v>5.8073611111111108</v>
      </c>
      <c r="AP11" s="14">
        <f t="shared" si="19"/>
        <v>0</v>
      </c>
      <c r="AQ11" s="24"/>
    </row>
    <row r="12" spans="1:46" ht="30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$AT$3*1</f>
        <v>7200</v>
      </c>
      <c r="K12" s="13">
        <f t="shared" si="2"/>
        <v>6419</v>
      </c>
      <c r="L12" s="14">
        <f t="shared" si="3"/>
        <v>1.8915277777777777</v>
      </c>
      <c r="M12" s="31">
        <v>7200</v>
      </c>
      <c r="N12" s="31">
        <f t="shared" si="20"/>
        <v>1</v>
      </c>
      <c r="O12" s="35">
        <f t="shared" si="4"/>
        <v>720</v>
      </c>
      <c r="P12" s="33">
        <f>K12</f>
        <v>6419</v>
      </c>
      <c r="Q12" s="33">
        <f t="shared" si="5"/>
        <v>0.89152777777777781</v>
      </c>
      <c r="R12" s="38">
        <f t="shared" si="6"/>
        <v>641.90000000000009</v>
      </c>
      <c r="S12" s="31"/>
      <c r="T12" s="31">
        <f t="shared" si="21"/>
        <v>0</v>
      </c>
      <c r="U12" s="34">
        <f t="shared" si="7"/>
        <v>0</v>
      </c>
      <c r="V12" s="33"/>
      <c r="W12" s="33">
        <f t="shared" si="8"/>
        <v>0</v>
      </c>
      <c r="X12" s="38">
        <f t="shared" si="9"/>
        <v>0</v>
      </c>
      <c r="Y12" s="31"/>
      <c r="Z12" s="31">
        <f t="shared" si="10"/>
        <v>0</v>
      </c>
      <c r="AA12" s="34">
        <f t="shared" si="11"/>
        <v>0</v>
      </c>
      <c r="AB12" s="33"/>
      <c r="AC12" s="33">
        <f t="shared" si="12"/>
        <v>0</v>
      </c>
      <c r="AD12" s="38">
        <f t="shared" si="13"/>
        <v>0</v>
      </c>
      <c r="AE12" s="31"/>
      <c r="AF12" s="31">
        <f t="shared" si="22"/>
        <v>0</v>
      </c>
      <c r="AG12" s="34">
        <f t="shared" si="14"/>
        <v>0</v>
      </c>
      <c r="AH12" s="33"/>
      <c r="AI12" s="33">
        <f t="shared" si="15"/>
        <v>0</v>
      </c>
      <c r="AJ12" s="38">
        <f t="shared" si="16"/>
        <v>0</v>
      </c>
      <c r="AK12" s="31"/>
      <c r="AL12" s="31">
        <f t="shared" si="17"/>
        <v>0</v>
      </c>
      <c r="AM12" s="34">
        <f t="shared" si="18"/>
        <v>0</v>
      </c>
      <c r="AN12" s="14">
        <f t="shared" si="0"/>
        <v>13619</v>
      </c>
      <c r="AO12" s="14">
        <f t="shared" si="1"/>
        <v>1.8915277777777777</v>
      </c>
      <c r="AP12" s="14">
        <f t="shared" si="19"/>
        <v>0</v>
      </c>
      <c r="AQ12" s="24"/>
    </row>
    <row r="13" spans="1:46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$AT$3*6</f>
        <v>43200</v>
      </c>
      <c r="K13" s="13">
        <f t="shared" si="2"/>
        <v>6990</v>
      </c>
      <c r="L13" s="14">
        <f t="shared" si="3"/>
        <v>6.9708333333333332</v>
      </c>
      <c r="M13" s="31">
        <f>7200</f>
        <v>7200</v>
      </c>
      <c r="N13" s="31">
        <f t="shared" si="20"/>
        <v>1</v>
      </c>
      <c r="O13" s="35">
        <f t="shared" si="4"/>
        <v>720</v>
      </c>
      <c r="P13" s="33">
        <v>7200</v>
      </c>
      <c r="Q13" s="33">
        <f t="shared" si="5"/>
        <v>1</v>
      </c>
      <c r="R13" s="38">
        <f t="shared" si="6"/>
        <v>720</v>
      </c>
      <c r="S13" s="31">
        <v>7200</v>
      </c>
      <c r="T13" s="31">
        <f t="shared" si="21"/>
        <v>1</v>
      </c>
      <c r="U13" s="34">
        <f t="shared" si="7"/>
        <v>720</v>
      </c>
      <c r="V13" s="33">
        <v>7200</v>
      </c>
      <c r="W13" s="33">
        <f t="shared" si="8"/>
        <v>1</v>
      </c>
      <c r="X13" s="38">
        <f t="shared" si="9"/>
        <v>720</v>
      </c>
      <c r="Y13" s="31">
        <v>7200</v>
      </c>
      <c r="Z13" s="31">
        <f t="shared" si="10"/>
        <v>1</v>
      </c>
      <c r="AA13" s="34">
        <f t="shared" si="11"/>
        <v>720</v>
      </c>
      <c r="AB13" s="33">
        <f>K13</f>
        <v>6990</v>
      </c>
      <c r="AC13" s="33">
        <f t="shared" si="12"/>
        <v>0.97083333333333333</v>
      </c>
      <c r="AD13" s="38">
        <f t="shared" si="13"/>
        <v>699</v>
      </c>
      <c r="AE13" s="31">
        <v>7200</v>
      </c>
      <c r="AF13" s="31">
        <f t="shared" si="22"/>
        <v>1</v>
      </c>
      <c r="AG13" s="34">
        <f t="shared" si="14"/>
        <v>720</v>
      </c>
      <c r="AH13" s="33"/>
      <c r="AI13" s="33">
        <f t="shared" si="15"/>
        <v>0</v>
      </c>
      <c r="AJ13" s="38">
        <f t="shared" si="16"/>
        <v>0</v>
      </c>
      <c r="AK13" s="31"/>
      <c r="AL13" s="31">
        <f t="shared" si="17"/>
        <v>0</v>
      </c>
      <c r="AM13" s="34">
        <f t="shared" si="18"/>
        <v>0</v>
      </c>
      <c r="AN13" s="14">
        <f t="shared" si="0"/>
        <v>50190</v>
      </c>
      <c r="AO13" s="14">
        <f t="shared" si="1"/>
        <v>6.9708333333333332</v>
      </c>
      <c r="AP13" s="14">
        <f t="shared" si="19"/>
        <v>0</v>
      </c>
      <c r="AQ13" s="24"/>
    </row>
    <row r="14" spans="1:46" ht="30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$AT$3*5</f>
        <v>36000</v>
      </c>
      <c r="K14" s="13">
        <f t="shared" si="2"/>
        <v>2784</v>
      </c>
      <c r="L14" s="14">
        <f t="shared" si="3"/>
        <v>5.3866666666666667</v>
      </c>
      <c r="M14" s="31">
        <v>7200</v>
      </c>
      <c r="N14" s="31">
        <f t="shared" si="20"/>
        <v>1</v>
      </c>
      <c r="O14" s="35">
        <f t="shared" si="4"/>
        <v>720</v>
      </c>
      <c r="P14" s="33">
        <v>7200</v>
      </c>
      <c r="Q14" s="33">
        <f t="shared" si="5"/>
        <v>1</v>
      </c>
      <c r="R14" s="38">
        <f t="shared" si="6"/>
        <v>720</v>
      </c>
      <c r="S14" s="31">
        <v>7200</v>
      </c>
      <c r="T14" s="31">
        <f t="shared" si="21"/>
        <v>1</v>
      </c>
      <c r="U14" s="34">
        <f t="shared" si="7"/>
        <v>720</v>
      </c>
      <c r="V14" s="33">
        <f>K14</f>
        <v>2784</v>
      </c>
      <c r="W14" s="33">
        <f t="shared" si="8"/>
        <v>0.38666666666666666</v>
      </c>
      <c r="X14" s="38">
        <f t="shared" si="9"/>
        <v>278.40000000000003</v>
      </c>
      <c r="Y14" s="31"/>
      <c r="Z14" s="31">
        <f t="shared" si="10"/>
        <v>0</v>
      </c>
      <c r="AA14" s="34">
        <f t="shared" si="11"/>
        <v>0</v>
      </c>
      <c r="AB14" s="33"/>
      <c r="AC14" s="33">
        <f t="shared" si="12"/>
        <v>0</v>
      </c>
      <c r="AD14" s="38">
        <f t="shared" si="13"/>
        <v>0</v>
      </c>
      <c r="AE14" s="31"/>
      <c r="AF14" s="31">
        <f t="shared" si="22"/>
        <v>0</v>
      </c>
      <c r="AG14" s="34">
        <f t="shared" si="14"/>
        <v>0</v>
      </c>
      <c r="AH14" s="33">
        <v>7200</v>
      </c>
      <c r="AI14" s="33">
        <f t="shared" si="15"/>
        <v>1</v>
      </c>
      <c r="AJ14" s="38">
        <f t="shared" si="16"/>
        <v>720</v>
      </c>
      <c r="AK14" s="31">
        <f>7200</f>
        <v>7200</v>
      </c>
      <c r="AL14" s="31">
        <f t="shared" si="17"/>
        <v>1</v>
      </c>
      <c r="AM14" s="34">
        <f t="shared" si="18"/>
        <v>720</v>
      </c>
      <c r="AN14" s="14">
        <f t="shared" si="0"/>
        <v>38784</v>
      </c>
      <c r="AO14" s="14">
        <f t="shared" si="1"/>
        <v>5.3866666666666667</v>
      </c>
      <c r="AP14" s="14">
        <f t="shared" si="19"/>
        <v>0</v>
      </c>
      <c r="AQ14" s="24"/>
    </row>
    <row r="15" spans="1:46" ht="30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$AT$3*1</f>
        <v>7200</v>
      </c>
      <c r="K15" s="13">
        <f t="shared" si="2"/>
        <v>5484</v>
      </c>
      <c r="L15" s="14">
        <f t="shared" si="3"/>
        <v>1.7616666666666667</v>
      </c>
      <c r="M15" s="31"/>
      <c r="N15" s="31">
        <f t="shared" si="20"/>
        <v>0</v>
      </c>
      <c r="O15" s="35">
        <f t="shared" si="4"/>
        <v>0</v>
      </c>
      <c r="P15" s="33"/>
      <c r="Q15" s="33">
        <f t="shared" si="5"/>
        <v>0</v>
      </c>
      <c r="R15" s="38">
        <f t="shared" si="6"/>
        <v>0</v>
      </c>
      <c r="S15" s="31">
        <v>7200</v>
      </c>
      <c r="T15" s="31">
        <f t="shared" si="21"/>
        <v>1</v>
      </c>
      <c r="U15" s="34">
        <f t="shared" si="7"/>
        <v>720</v>
      </c>
      <c r="V15" s="33">
        <f>K15</f>
        <v>5484</v>
      </c>
      <c r="W15" s="33">
        <f t="shared" si="8"/>
        <v>0.76166666666666671</v>
      </c>
      <c r="X15" s="38">
        <f t="shared" si="9"/>
        <v>548.4</v>
      </c>
      <c r="Y15" s="31"/>
      <c r="Z15" s="31">
        <f t="shared" si="10"/>
        <v>0</v>
      </c>
      <c r="AA15" s="34">
        <f t="shared" si="11"/>
        <v>0</v>
      </c>
      <c r="AB15" s="33"/>
      <c r="AC15" s="33">
        <f t="shared" si="12"/>
        <v>0</v>
      </c>
      <c r="AD15" s="38">
        <f t="shared" si="13"/>
        <v>0</v>
      </c>
      <c r="AE15" s="31"/>
      <c r="AF15" s="31">
        <f t="shared" si="22"/>
        <v>0</v>
      </c>
      <c r="AG15" s="34">
        <f t="shared" si="14"/>
        <v>0</v>
      </c>
      <c r="AH15" s="33"/>
      <c r="AI15" s="33">
        <f t="shared" si="15"/>
        <v>0</v>
      </c>
      <c r="AJ15" s="38">
        <f t="shared" si="16"/>
        <v>0</v>
      </c>
      <c r="AK15" s="31"/>
      <c r="AL15" s="31">
        <f t="shared" si="17"/>
        <v>0</v>
      </c>
      <c r="AM15" s="34">
        <f t="shared" si="18"/>
        <v>0</v>
      </c>
      <c r="AN15" s="14">
        <f t="shared" si="0"/>
        <v>12684</v>
      </c>
      <c r="AO15" s="14">
        <f t="shared" si="1"/>
        <v>1.7616666666666667</v>
      </c>
      <c r="AP15" s="14">
        <f t="shared" si="19"/>
        <v>0</v>
      </c>
      <c r="AQ15" s="24"/>
    </row>
    <row r="16" spans="1:46" ht="30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$AT$3*1</f>
        <v>7200</v>
      </c>
      <c r="K16" s="13">
        <f t="shared" si="2"/>
        <v>4133</v>
      </c>
      <c r="L16" s="14">
        <f t="shared" si="3"/>
        <v>1.5740277777777778</v>
      </c>
      <c r="M16" s="31">
        <v>7200</v>
      </c>
      <c r="N16" s="31">
        <f t="shared" si="20"/>
        <v>1</v>
      </c>
      <c r="O16" s="35">
        <f t="shared" si="4"/>
        <v>720</v>
      </c>
      <c r="P16" s="33"/>
      <c r="Q16" s="33">
        <f t="shared" si="5"/>
        <v>0</v>
      </c>
      <c r="R16" s="38">
        <f t="shared" si="6"/>
        <v>0</v>
      </c>
      <c r="S16" s="31"/>
      <c r="T16" s="31">
        <f t="shared" si="21"/>
        <v>0</v>
      </c>
      <c r="U16" s="34">
        <f t="shared" si="7"/>
        <v>0</v>
      </c>
      <c r="V16" s="33"/>
      <c r="W16" s="33">
        <f t="shared" si="8"/>
        <v>0</v>
      </c>
      <c r="X16" s="38">
        <f t="shared" si="9"/>
        <v>0</v>
      </c>
      <c r="Y16" s="31">
        <f>K16</f>
        <v>4133</v>
      </c>
      <c r="Z16" s="31">
        <f t="shared" si="10"/>
        <v>0.5740277777777778</v>
      </c>
      <c r="AA16" s="34">
        <f t="shared" si="11"/>
        <v>413.3</v>
      </c>
      <c r="AB16" s="33"/>
      <c r="AC16" s="33">
        <f t="shared" si="12"/>
        <v>0</v>
      </c>
      <c r="AD16" s="38">
        <f t="shared" si="13"/>
        <v>0</v>
      </c>
      <c r="AE16" s="31"/>
      <c r="AF16" s="31">
        <f t="shared" si="22"/>
        <v>0</v>
      </c>
      <c r="AG16" s="34">
        <f t="shared" si="14"/>
        <v>0</v>
      </c>
      <c r="AH16" s="33"/>
      <c r="AI16" s="33">
        <f t="shared" si="15"/>
        <v>0</v>
      </c>
      <c r="AJ16" s="38">
        <f t="shared" si="16"/>
        <v>0</v>
      </c>
      <c r="AK16" s="31"/>
      <c r="AL16" s="31">
        <f t="shared" si="17"/>
        <v>0</v>
      </c>
      <c r="AM16" s="34">
        <f t="shared" si="18"/>
        <v>0</v>
      </c>
      <c r="AN16" s="14">
        <f t="shared" si="0"/>
        <v>11333</v>
      </c>
      <c r="AO16" s="14">
        <f t="shared" si="1"/>
        <v>1.5740277777777778</v>
      </c>
      <c r="AP16" s="14">
        <f t="shared" si="19"/>
        <v>0</v>
      </c>
      <c r="AQ16" s="24"/>
    </row>
    <row r="17" spans="1:43" ht="30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$AT$3*2</f>
        <v>14400</v>
      </c>
      <c r="K17" s="13">
        <f t="shared" si="2"/>
        <v>4543</v>
      </c>
      <c r="L17" s="14">
        <f t="shared" si="3"/>
        <v>2.6309722222222223</v>
      </c>
      <c r="M17" s="31"/>
      <c r="N17" s="31">
        <f t="shared" si="20"/>
        <v>0</v>
      </c>
      <c r="O17" s="35">
        <f t="shared" si="4"/>
        <v>0</v>
      </c>
      <c r="P17" s="33"/>
      <c r="Q17" s="33">
        <f t="shared" si="5"/>
        <v>0</v>
      </c>
      <c r="R17" s="38">
        <f t="shared" si="6"/>
        <v>0</v>
      </c>
      <c r="S17" s="31"/>
      <c r="T17" s="31">
        <f t="shared" si="21"/>
        <v>0</v>
      </c>
      <c r="U17" s="34">
        <f t="shared" si="7"/>
        <v>0</v>
      </c>
      <c r="V17" s="33">
        <v>7200</v>
      </c>
      <c r="W17" s="33">
        <f t="shared" si="8"/>
        <v>1</v>
      </c>
      <c r="X17" s="38">
        <f t="shared" si="9"/>
        <v>720</v>
      </c>
      <c r="Y17" s="31">
        <v>7200</v>
      </c>
      <c r="Z17" s="31">
        <f t="shared" si="10"/>
        <v>1</v>
      </c>
      <c r="AA17" s="34">
        <f t="shared" si="11"/>
        <v>720</v>
      </c>
      <c r="AB17" s="33"/>
      <c r="AC17" s="33">
        <f t="shared" si="12"/>
        <v>0</v>
      </c>
      <c r="AD17" s="38">
        <f t="shared" si="13"/>
        <v>0</v>
      </c>
      <c r="AE17" s="31"/>
      <c r="AF17" s="31">
        <f t="shared" si="22"/>
        <v>0</v>
      </c>
      <c r="AG17" s="34">
        <f t="shared" si="14"/>
        <v>0</v>
      </c>
      <c r="AH17" s="33"/>
      <c r="AI17" s="33">
        <f t="shared" si="15"/>
        <v>0</v>
      </c>
      <c r="AJ17" s="38">
        <f t="shared" si="16"/>
        <v>0</v>
      </c>
      <c r="AK17" s="31">
        <f>K17</f>
        <v>4543</v>
      </c>
      <c r="AL17" s="31">
        <f t="shared" si="17"/>
        <v>0.63097222222222227</v>
      </c>
      <c r="AM17" s="34">
        <f t="shared" si="18"/>
        <v>454.3</v>
      </c>
      <c r="AN17" s="14">
        <f t="shared" si="0"/>
        <v>18943</v>
      </c>
      <c r="AO17" s="14">
        <f t="shared" si="1"/>
        <v>2.6309722222222223</v>
      </c>
      <c r="AP17" s="14">
        <f t="shared" si="19"/>
        <v>0</v>
      </c>
      <c r="AQ17" s="24"/>
    </row>
    <row r="18" spans="1:43" ht="30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2"/>
        <v>1983</v>
      </c>
      <c r="L18" s="14">
        <f t="shared" si="3"/>
        <v>0.27541666666666664</v>
      </c>
      <c r="M18" s="31"/>
      <c r="N18" s="31">
        <f t="shared" si="20"/>
        <v>0</v>
      </c>
      <c r="O18" s="35">
        <f t="shared" si="4"/>
        <v>0</v>
      </c>
      <c r="P18" s="33"/>
      <c r="Q18" s="33">
        <f t="shared" si="5"/>
        <v>0</v>
      </c>
      <c r="R18" s="38">
        <f t="shared" si="6"/>
        <v>0</v>
      </c>
      <c r="S18" s="31"/>
      <c r="T18" s="31">
        <f t="shared" si="21"/>
        <v>0</v>
      </c>
      <c r="U18" s="34">
        <f t="shared" si="7"/>
        <v>0</v>
      </c>
      <c r="V18" s="33"/>
      <c r="W18" s="33">
        <f t="shared" si="8"/>
        <v>0</v>
      </c>
      <c r="X18" s="38">
        <f t="shared" si="9"/>
        <v>0</v>
      </c>
      <c r="Y18" s="31"/>
      <c r="Z18" s="31">
        <f t="shared" si="10"/>
        <v>0</v>
      </c>
      <c r="AA18" s="34">
        <f t="shared" si="11"/>
        <v>0</v>
      </c>
      <c r="AB18" s="33"/>
      <c r="AC18" s="33">
        <f t="shared" si="12"/>
        <v>0</v>
      </c>
      <c r="AD18" s="38">
        <f t="shared" si="13"/>
        <v>0</v>
      </c>
      <c r="AE18" s="31">
        <f>K18</f>
        <v>1983</v>
      </c>
      <c r="AF18" s="31">
        <f t="shared" si="22"/>
        <v>0.27541666666666664</v>
      </c>
      <c r="AG18" s="34">
        <f t="shared" si="14"/>
        <v>198.3</v>
      </c>
      <c r="AH18" s="33"/>
      <c r="AI18" s="33">
        <f t="shared" si="15"/>
        <v>0</v>
      </c>
      <c r="AJ18" s="38">
        <f t="shared" si="16"/>
        <v>0</v>
      </c>
      <c r="AK18" s="31"/>
      <c r="AL18" s="31">
        <f t="shared" si="17"/>
        <v>0</v>
      </c>
      <c r="AM18" s="34">
        <f t="shared" si="18"/>
        <v>0</v>
      </c>
      <c r="AN18" s="14">
        <f t="shared" si="0"/>
        <v>1983</v>
      </c>
      <c r="AO18" s="14">
        <f t="shared" si="1"/>
        <v>0.27541666666666664</v>
      </c>
      <c r="AP18" s="14">
        <f t="shared" si="19"/>
        <v>0</v>
      </c>
      <c r="AQ18" s="24"/>
    </row>
    <row r="19" spans="1:43" ht="30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$AT$3*1</f>
        <v>7200</v>
      </c>
      <c r="K19" s="13">
        <f t="shared" si="2"/>
        <v>4676</v>
      </c>
      <c r="L19" s="14">
        <f t="shared" si="3"/>
        <v>1.6494444444444445</v>
      </c>
      <c r="M19" s="31">
        <f>7200</f>
        <v>7200</v>
      </c>
      <c r="N19" s="31">
        <f t="shared" si="20"/>
        <v>1</v>
      </c>
      <c r="O19" s="35">
        <f t="shared" si="4"/>
        <v>720</v>
      </c>
      <c r="P19" s="33">
        <f>K19</f>
        <v>4676</v>
      </c>
      <c r="Q19" s="33">
        <f t="shared" si="5"/>
        <v>0.64944444444444449</v>
      </c>
      <c r="R19" s="38">
        <f t="shared" si="6"/>
        <v>467.6</v>
      </c>
      <c r="S19" s="31"/>
      <c r="T19" s="31">
        <f t="shared" si="21"/>
        <v>0</v>
      </c>
      <c r="U19" s="34">
        <f t="shared" si="7"/>
        <v>0</v>
      </c>
      <c r="V19" s="33"/>
      <c r="W19" s="33">
        <f t="shared" si="8"/>
        <v>0</v>
      </c>
      <c r="X19" s="38">
        <f t="shared" si="9"/>
        <v>0</v>
      </c>
      <c r="Y19" s="31"/>
      <c r="Z19" s="31">
        <f t="shared" si="10"/>
        <v>0</v>
      </c>
      <c r="AA19" s="34">
        <f t="shared" si="11"/>
        <v>0</v>
      </c>
      <c r="AB19" s="33"/>
      <c r="AC19" s="33">
        <f t="shared" si="12"/>
        <v>0</v>
      </c>
      <c r="AD19" s="38">
        <f t="shared" si="13"/>
        <v>0</v>
      </c>
      <c r="AE19" s="31"/>
      <c r="AF19" s="31">
        <f t="shared" si="22"/>
        <v>0</v>
      </c>
      <c r="AG19" s="34">
        <f t="shared" si="14"/>
        <v>0</v>
      </c>
      <c r="AH19" s="33"/>
      <c r="AI19" s="33">
        <f t="shared" si="15"/>
        <v>0</v>
      </c>
      <c r="AJ19" s="38">
        <f t="shared" si="16"/>
        <v>0</v>
      </c>
      <c r="AK19" s="31"/>
      <c r="AL19" s="31">
        <f t="shared" si="17"/>
        <v>0</v>
      </c>
      <c r="AM19" s="34">
        <f t="shared" si="18"/>
        <v>0</v>
      </c>
      <c r="AN19" s="14">
        <f t="shared" si="0"/>
        <v>11876</v>
      </c>
      <c r="AO19" s="14">
        <f t="shared" si="1"/>
        <v>1.6494444444444445</v>
      </c>
      <c r="AP19" s="14">
        <f t="shared" si="19"/>
        <v>0</v>
      </c>
      <c r="AQ19" s="24"/>
    </row>
    <row r="20" spans="1:43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$AT$3*7</f>
        <v>50400</v>
      </c>
      <c r="K20" s="13">
        <f t="shared" si="2"/>
        <v>1687</v>
      </c>
      <c r="L20" s="14">
        <f t="shared" si="3"/>
        <v>7.2343055555555553</v>
      </c>
      <c r="M20" s="31"/>
      <c r="N20" s="31">
        <f t="shared" si="20"/>
        <v>0</v>
      </c>
      <c r="O20" s="35">
        <f t="shared" si="4"/>
        <v>0</v>
      </c>
      <c r="P20" s="33">
        <f>K20</f>
        <v>1687</v>
      </c>
      <c r="Q20" s="33">
        <f t="shared" si="5"/>
        <v>0.23430555555555554</v>
      </c>
      <c r="R20" s="38">
        <f t="shared" si="6"/>
        <v>168.70000000000002</v>
      </c>
      <c r="S20" s="31">
        <v>7200</v>
      </c>
      <c r="T20" s="31">
        <f t="shared" si="21"/>
        <v>1</v>
      </c>
      <c r="U20" s="34">
        <f t="shared" si="7"/>
        <v>720</v>
      </c>
      <c r="V20" s="33">
        <v>7200</v>
      </c>
      <c r="W20" s="33">
        <f t="shared" si="8"/>
        <v>1</v>
      </c>
      <c r="X20" s="38">
        <f t="shared" si="9"/>
        <v>720</v>
      </c>
      <c r="Y20" s="31">
        <v>7200</v>
      </c>
      <c r="Z20" s="31">
        <f t="shared" si="10"/>
        <v>1</v>
      </c>
      <c r="AA20" s="34">
        <f t="shared" si="11"/>
        <v>720</v>
      </c>
      <c r="AB20" s="33">
        <v>7200</v>
      </c>
      <c r="AC20" s="33">
        <f t="shared" si="12"/>
        <v>1</v>
      </c>
      <c r="AD20" s="38">
        <f t="shared" si="13"/>
        <v>720</v>
      </c>
      <c r="AE20" s="31">
        <v>7200</v>
      </c>
      <c r="AF20" s="31">
        <f t="shared" si="22"/>
        <v>1</v>
      </c>
      <c r="AG20" s="34">
        <f t="shared" si="14"/>
        <v>720</v>
      </c>
      <c r="AH20" s="33">
        <v>7200</v>
      </c>
      <c r="AI20" s="33">
        <f t="shared" si="15"/>
        <v>1</v>
      </c>
      <c r="AJ20" s="38">
        <f t="shared" si="16"/>
        <v>720</v>
      </c>
      <c r="AK20" s="31">
        <v>7200</v>
      </c>
      <c r="AL20" s="31">
        <f t="shared" si="17"/>
        <v>1</v>
      </c>
      <c r="AM20" s="34">
        <f t="shared" si="18"/>
        <v>720</v>
      </c>
      <c r="AN20" s="14">
        <f t="shared" si="0"/>
        <v>52087</v>
      </c>
      <c r="AO20" s="14">
        <f t="shared" si="1"/>
        <v>7.2343055555555553</v>
      </c>
      <c r="AP20" s="14">
        <f t="shared" si="19"/>
        <v>0</v>
      </c>
      <c r="AQ20" s="24"/>
    </row>
    <row r="21" spans="1:43" ht="30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$AT$3*3</f>
        <v>21600</v>
      </c>
      <c r="K21" s="13">
        <f t="shared" si="2"/>
        <v>2713</v>
      </c>
      <c r="L21" s="14">
        <f t="shared" si="3"/>
        <v>3.3768055555555554</v>
      </c>
      <c r="M21" s="31"/>
      <c r="N21" s="31">
        <f t="shared" si="20"/>
        <v>0</v>
      </c>
      <c r="O21" s="35">
        <f t="shared" si="4"/>
        <v>0</v>
      </c>
      <c r="P21" s="33"/>
      <c r="Q21" s="33">
        <f t="shared" si="5"/>
        <v>0</v>
      </c>
      <c r="R21" s="38">
        <f t="shared" si="6"/>
        <v>0</v>
      </c>
      <c r="S21" s="31"/>
      <c r="T21" s="31">
        <f t="shared" si="21"/>
        <v>0</v>
      </c>
      <c r="U21" s="34">
        <f t="shared" si="7"/>
        <v>0</v>
      </c>
      <c r="V21" s="33"/>
      <c r="W21" s="33">
        <f t="shared" si="8"/>
        <v>0</v>
      </c>
      <c r="X21" s="38">
        <f t="shared" si="9"/>
        <v>0</v>
      </c>
      <c r="Y21" s="31"/>
      <c r="Z21" s="31">
        <f t="shared" si="10"/>
        <v>0</v>
      </c>
      <c r="AA21" s="34">
        <f t="shared" si="11"/>
        <v>0</v>
      </c>
      <c r="AB21" s="33">
        <f>K21</f>
        <v>2713</v>
      </c>
      <c r="AC21" s="33">
        <f t="shared" si="12"/>
        <v>0.37680555555555556</v>
      </c>
      <c r="AD21" s="38">
        <f t="shared" si="13"/>
        <v>271.3</v>
      </c>
      <c r="AE21" s="31">
        <v>7200</v>
      </c>
      <c r="AF21" s="31">
        <f t="shared" si="22"/>
        <v>1</v>
      </c>
      <c r="AG21" s="34">
        <f t="shared" si="14"/>
        <v>720</v>
      </c>
      <c r="AH21" s="33">
        <v>7200</v>
      </c>
      <c r="AI21" s="33">
        <f t="shared" si="15"/>
        <v>1</v>
      </c>
      <c r="AJ21" s="38">
        <f t="shared" si="16"/>
        <v>720</v>
      </c>
      <c r="AK21" s="31">
        <v>7200</v>
      </c>
      <c r="AL21" s="31">
        <f t="shared" si="17"/>
        <v>1</v>
      </c>
      <c r="AM21" s="34">
        <f t="shared" si="18"/>
        <v>720</v>
      </c>
      <c r="AN21" s="14">
        <f t="shared" si="0"/>
        <v>24313</v>
      </c>
      <c r="AO21" s="14">
        <f t="shared" si="1"/>
        <v>3.3768055555555554</v>
      </c>
      <c r="AP21" s="14">
        <f t="shared" si="19"/>
        <v>0</v>
      </c>
      <c r="AQ21" s="24"/>
    </row>
    <row r="22" spans="1:43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$AT$3*6</f>
        <v>43200</v>
      </c>
      <c r="K22" s="13">
        <f t="shared" si="2"/>
        <v>2866</v>
      </c>
      <c r="L22" s="14">
        <f t="shared" si="3"/>
        <v>6.3980555555555556</v>
      </c>
      <c r="M22" s="31"/>
      <c r="N22" s="31">
        <f t="shared" si="20"/>
        <v>0</v>
      </c>
      <c r="O22" s="35">
        <f t="shared" si="4"/>
        <v>0</v>
      </c>
      <c r="P22" s="33"/>
      <c r="Q22" s="33">
        <f t="shared" si="5"/>
        <v>0</v>
      </c>
      <c r="R22" s="38">
        <f t="shared" si="6"/>
        <v>0</v>
      </c>
      <c r="S22" s="31">
        <v>7200</v>
      </c>
      <c r="T22" s="31">
        <f t="shared" si="21"/>
        <v>1</v>
      </c>
      <c r="U22" s="34">
        <f t="shared" si="7"/>
        <v>720</v>
      </c>
      <c r="V22" s="33">
        <v>7200</v>
      </c>
      <c r="W22" s="33">
        <f t="shared" si="8"/>
        <v>1</v>
      </c>
      <c r="X22" s="38">
        <f t="shared" si="9"/>
        <v>720</v>
      </c>
      <c r="Y22" s="31">
        <v>7200</v>
      </c>
      <c r="Z22" s="31">
        <f t="shared" si="10"/>
        <v>1</v>
      </c>
      <c r="AA22" s="34">
        <f t="shared" si="11"/>
        <v>720</v>
      </c>
      <c r="AB22" s="33">
        <v>7200</v>
      </c>
      <c r="AC22" s="33">
        <f t="shared" si="12"/>
        <v>1</v>
      </c>
      <c r="AD22" s="38">
        <f t="shared" si="13"/>
        <v>720</v>
      </c>
      <c r="AE22" s="31">
        <v>7200</v>
      </c>
      <c r="AF22" s="31">
        <f t="shared" si="22"/>
        <v>1</v>
      </c>
      <c r="AG22" s="34">
        <f t="shared" si="14"/>
        <v>720</v>
      </c>
      <c r="AH22" s="33">
        <v>7200</v>
      </c>
      <c r="AI22" s="33">
        <f t="shared" si="15"/>
        <v>1</v>
      </c>
      <c r="AJ22" s="38">
        <f t="shared" si="16"/>
        <v>720</v>
      </c>
      <c r="AK22" s="31">
        <f>K22</f>
        <v>2866</v>
      </c>
      <c r="AL22" s="31">
        <f t="shared" si="17"/>
        <v>0.39805555555555555</v>
      </c>
      <c r="AM22" s="34">
        <f t="shared" si="18"/>
        <v>286.60000000000002</v>
      </c>
      <c r="AN22" s="14">
        <f t="shared" si="0"/>
        <v>46066</v>
      </c>
      <c r="AO22" s="14">
        <f t="shared" si="1"/>
        <v>6.3980555555555556</v>
      </c>
      <c r="AP22" s="14">
        <f t="shared" si="19"/>
        <v>0</v>
      </c>
      <c r="AQ22" s="24"/>
    </row>
    <row r="23" spans="1:43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$AT$3*8</f>
        <v>57600</v>
      </c>
      <c r="K23" s="13">
        <f t="shared" si="2"/>
        <v>4634</v>
      </c>
      <c r="L23" s="14">
        <f t="shared" si="3"/>
        <v>8.6436111111111114</v>
      </c>
      <c r="M23" s="31">
        <f>K23</f>
        <v>4634</v>
      </c>
      <c r="N23" s="31">
        <f t="shared" si="20"/>
        <v>0.64361111111111113</v>
      </c>
      <c r="O23" s="35">
        <f t="shared" si="4"/>
        <v>463.40000000000003</v>
      </c>
      <c r="P23" s="33">
        <v>7200</v>
      </c>
      <c r="Q23" s="33">
        <f t="shared" si="5"/>
        <v>1</v>
      </c>
      <c r="R23" s="38">
        <f t="shared" si="6"/>
        <v>720</v>
      </c>
      <c r="S23" s="31">
        <v>7200</v>
      </c>
      <c r="T23" s="31">
        <f t="shared" si="21"/>
        <v>1</v>
      </c>
      <c r="U23" s="34">
        <f t="shared" si="7"/>
        <v>720</v>
      </c>
      <c r="V23" s="33">
        <v>7200</v>
      </c>
      <c r="W23" s="33">
        <f t="shared" si="8"/>
        <v>1</v>
      </c>
      <c r="X23" s="38">
        <f t="shared" si="9"/>
        <v>720</v>
      </c>
      <c r="Y23" s="31">
        <v>7200</v>
      </c>
      <c r="Z23" s="31">
        <f t="shared" si="10"/>
        <v>1</v>
      </c>
      <c r="AA23" s="34">
        <f t="shared" si="11"/>
        <v>720</v>
      </c>
      <c r="AB23" s="33">
        <v>7200</v>
      </c>
      <c r="AC23" s="33">
        <f t="shared" si="12"/>
        <v>1</v>
      </c>
      <c r="AD23" s="38">
        <f t="shared" si="13"/>
        <v>720</v>
      </c>
      <c r="AE23" s="31">
        <v>7200</v>
      </c>
      <c r="AF23" s="31">
        <f t="shared" si="22"/>
        <v>1</v>
      </c>
      <c r="AG23" s="34">
        <f t="shared" si="14"/>
        <v>720</v>
      </c>
      <c r="AH23" s="33">
        <v>7200</v>
      </c>
      <c r="AI23" s="33">
        <f t="shared" si="15"/>
        <v>1</v>
      </c>
      <c r="AJ23" s="38">
        <f t="shared" si="16"/>
        <v>720</v>
      </c>
      <c r="AK23" s="31">
        <v>7200</v>
      </c>
      <c r="AL23" s="31">
        <f t="shared" si="17"/>
        <v>1</v>
      </c>
      <c r="AM23" s="34">
        <f t="shared" si="18"/>
        <v>720</v>
      </c>
      <c r="AN23" s="14">
        <f t="shared" si="0"/>
        <v>62234</v>
      </c>
      <c r="AO23" s="14">
        <f t="shared" si="1"/>
        <v>8.6436111111111114</v>
      </c>
      <c r="AP23" s="14">
        <f t="shared" si="19"/>
        <v>0</v>
      </c>
      <c r="AQ23" s="24"/>
    </row>
    <row r="24" spans="1:43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$AT$3*8</f>
        <v>57600</v>
      </c>
      <c r="K24" s="13">
        <f t="shared" si="2"/>
        <v>1342</v>
      </c>
      <c r="L24" s="14">
        <f t="shared" si="3"/>
        <v>8.1863888888888887</v>
      </c>
      <c r="M24" s="31">
        <f>K24</f>
        <v>1342</v>
      </c>
      <c r="N24" s="31">
        <f t="shared" si="20"/>
        <v>0.18638888888888888</v>
      </c>
      <c r="O24" s="35">
        <f t="shared" si="4"/>
        <v>134.20000000000002</v>
      </c>
      <c r="P24" s="33">
        <v>7200</v>
      </c>
      <c r="Q24" s="33">
        <f t="shared" si="5"/>
        <v>1</v>
      </c>
      <c r="R24" s="38">
        <f t="shared" si="6"/>
        <v>720</v>
      </c>
      <c r="S24" s="31">
        <v>7200</v>
      </c>
      <c r="T24" s="31">
        <f t="shared" si="21"/>
        <v>1</v>
      </c>
      <c r="U24" s="34">
        <f t="shared" si="7"/>
        <v>720</v>
      </c>
      <c r="V24" s="33">
        <v>7200</v>
      </c>
      <c r="W24" s="33">
        <f t="shared" si="8"/>
        <v>1</v>
      </c>
      <c r="X24" s="38">
        <f t="shared" si="9"/>
        <v>720</v>
      </c>
      <c r="Y24" s="31">
        <v>7200</v>
      </c>
      <c r="Z24" s="31">
        <f t="shared" si="10"/>
        <v>1</v>
      </c>
      <c r="AA24" s="34">
        <f t="shared" si="11"/>
        <v>720</v>
      </c>
      <c r="AB24" s="33">
        <v>7200</v>
      </c>
      <c r="AC24" s="33">
        <f t="shared" si="12"/>
        <v>1</v>
      </c>
      <c r="AD24" s="38">
        <f t="shared" si="13"/>
        <v>720</v>
      </c>
      <c r="AE24" s="31">
        <v>7200</v>
      </c>
      <c r="AF24" s="31">
        <f t="shared" si="22"/>
        <v>1</v>
      </c>
      <c r="AG24" s="34">
        <f t="shared" si="14"/>
        <v>720</v>
      </c>
      <c r="AH24" s="33">
        <v>7200</v>
      </c>
      <c r="AI24" s="33">
        <f t="shared" si="15"/>
        <v>1</v>
      </c>
      <c r="AJ24" s="38">
        <f t="shared" si="16"/>
        <v>720</v>
      </c>
      <c r="AK24" s="31">
        <v>7200</v>
      </c>
      <c r="AL24" s="31">
        <f t="shared" si="17"/>
        <v>1</v>
      </c>
      <c r="AM24" s="34">
        <f t="shared" si="18"/>
        <v>720</v>
      </c>
      <c r="AN24" s="14">
        <f t="shared" si="0"/>
        <v>58942</v>
      </c>
      <c r="AO24" s="14">
        <f t="shared" si="1"/>
        <v>8.1863888888888887</v>
      </c>
      <c r="AP24" s="14">
        <f t="shared" si="19"/>
        <v>0</v>
      </c>
      <c r="AQ24" s="24"/>
    </row>
    <row r="25" spans="1:43" ht="30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$AT$3*5</f>
        <v>36000</v>
      </c>
      <c r="K25" s="13">
        <f t="shared" si="2"/>
        <v>193</v>
      </c>
      <c r="L25" s="14">
        <f t="shared" si="3"/>
        <v>5.0268055555555557</v>
      </c>
      <c r="M25" s="31">
        <f>K25</f>
        <v>193</v>
      </c>
      <c r="N25" s="31">
        <f t="shared" si="20"/>
        <v>2.6805555555555555E-2</v>
      </c>
      <c r="O25" s="35">
        <f t="shared" si="4"/>
        <v>19.3</v>
      </c>
      <c r="P25" s="33"/>
      <c r="Q25" s="33">
        <f t="shared" si="5"/>
        <v>0</v>
      </c>
      <c r="R25" s="38">
        <f t="shared" si="6"/>
        <v>0</v>
      </c>
      <c r="S25" s="31"/>
      <c r="T25" s="31">
        <f t="shared" si="21"/>
        <v>0</v>
      </c>
      <c r="U25" s="34">
        <f t="shared" si="7"/>
        <v>0</v>
      </c>
      <c r="V25" s="33"/>
      <c r="W25" s="33">
        <f t="shared" si="8"/>
        <v>0</v>
      </c>
      <c r="X25" s="38">
        <f t="shared" si="9"/>
        <v>0</v>
      </c>
      <c r="Y25" s="31">
        <v>7200</v>
      </c>
      <c r="Z25" s="31">
        <f t="shared" si="10"/>
        <v>1</v>
      </c>
      <c r="AA25" s="34">
        <f t="shared" si="11"/>
        <v>720</v>
      </c>
      <c r="AB25" s="33">
        <v>7200</v>
      </c>
      <c r="AC25" s="33">
        <f t="shared" si="12"/>
        <v>1</v>
      </c>
      <c r="AD25" s="38">
        <f t="shared" si="13"/>
        <v>720</v>
      </c>
      <c r="AE25" s="31">
        <v>7200</v>
      </c>
      <c r="AF25" s="31">
        <f t="shared" si="22"/>
        <v>1</v>
      </c>
      <c r="AG25" s="34">
        <f t="shared" si="14"/>
        <v>720</v>
      </c>
      <c r="AH25" s="33">
        <v>7200</v>
      </c>
      <c r="AI25" s="33">
        <f t="shared" si="15"/>
        <v>1</v>
      </c>
      <c r="AJ25" s="38">
        <f t="shared" si="16"/>
        <v>720</v>
      </c>
      <c r="AK25" s="31">
        <f>7200</f>
        <v>7200</v>
      </c>
      <c r="AL25" s="31">
        <f t="shared" si="17"/>
        <v>1</v>
      </c>
      <c r="AM25" s="34">
        <f t="shared" si="18"/>
        <v>720</v>
      </c>
      <c r="AN25" s="14">
        <f t="shared" si="0"/>
        <v>36193</v>
      </c>
      <c r="AO25" s="14">
        <f t="shared" si="1"/>
        <v>5.0268055555555557</v>
      </c>
      <c r="AP25" s="14">
        <f t="shared" si="19"/>
        <v>0</v>
      </c>
      <c r="AQ25" s="24"/>
    </row>
    <row r="26" spans="1:43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$AT$3*7</f>
        <v>50400</v>
      </c>
      <c r="K26" s="13">
        <f t="shared" si="2"/>
        <v>437</v>
      </c>
      <c r="L26" s="14">
        <f t="shared" si="3"/>
        <v>7.0606944444444446</v>
      </c>
      <c r="M26" s="31">
        <f>7200</f>
        <v>7200</v>
      </c>
      <c r="N26" s="31">
        <f t="shared" si="20"/>
        <v>1</v>
      </c>
      <c r="O26" s="35">
        <f t="shared" si="4"/>
        <v>720</v>
      </c>
      <c r="P26" s="33">
        <v>7200</v>
      </c>
      <c r="Q26" s="33">
        <f t="shared" si="5"/>
        <v>1</v>
      </c>
      <c r="R26" s="38">
        <f t="shared" si="6"/>
        <v>720</v>
      </c>
      <c r="S26" s="31">
        <v>7200</v>
      </c>
      <c r="T26" s="31">
        <f t="shared" si="21"/>
        <v>1</v>
      </c>
      <c r="U26" s="34">
        <f t="shared" si="7"/>
        <v>720</v>
      </c>
      <c r="V26" s="33">
        <v>7200</v>
      </c>
      <c r="W26" s="33">
        <f t="shared" si="8"/>
        <v>1</v>
      </c>
      <c r="X26" s="38">
        <f t="shared" si="9"/>
        <v>720</v>
      </c>
      <c r="Y26" s="31">
        <v>7200</v>
      </c>
      <c r="Z26" s="31">
        <f t="shared" si="10"/>
        <v>1</v>
      </c>
      <c r="AA26" s="34">
        <f t="shared" si="11"/>
        <v>720</v>
      </c>
      <c r="AB26" s="33">
        <v>7200</v>
      </c>
      <c r="AC26" s="33">
        <f t="shared" si="12"/>
        <v>1</v>
      </c>
      <c r="AD26" s="38">
        <f t="shared" si="13"/>
        <v>720</v>
      </c>
      <c r="AE26" s="31">
        <v>7200</v>
      </c>
      <c r="AF26" s="31">
        <f t="shared" si="22"/>
        <v>1</v>
      </c>
      <c r="AG26" s="34">
        <f t="shared" si="14"/>
        <v>720</v>
      </c>
      <c r="AH26" s="33">
        <f>K26</f>
        <v>437</v>
      </c>
      <c r="AI26" s="33">
        <f t="shared" si="15"/>
        <v>6.0694444444444447E-2</v>
      </c>
      <c r="AJ26" s="38">
        <f t="shared" si="16"/>
        <v>43.7</v>
      </c>
      <c r="AK26" s="31"/>
      <c r="AL26" s="31">
        <f t="shared" si="17"/>
        <v>0</v>
      </c>
      <c r="AM26" s="34">
        <f t="shared" si="18"/>
        <v>0</v>
      </c>
      <c r="AN26" s="14">
        <f t="shared" si="0"/>
        <v>50837</v>
      </c>
      <c r="AO26" s="14">
        <f t="shared" si="1"/>
        <v>7.0606944444444446</v>
      </c>
      <c r="AP26" s="14">
        <f t="shared" si="19"/>
        <v>0</v>
      </c>
      <c r="AQ26" s="24"/>
    </row>
    <row r="27" spans="1:43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$AT$3*6</f>
        <v>43200</v>
      </c>
      <c r="K27" s="13">
        <f t="shared" si="2"/>
        <v>2441</v>
      </c>
      <c r="L27" s="14">
        <f t="shared" si="3"/>
        <v>6.3390277777777779</v>
      </c>
      <c r="M27" s="31">
        <v>7200</v>
      </c>
      <c r="N27" s="31">
        <f t="shared" si="20"/>
        <v>1</v>
      </c>
      <c r="O27" s="35">
        <f t="shared" si="4"/>
        <v>720</v>
      </c>
      <c r="P27" s="33">
        <v>7200</v>
      </c>
      <c r="Q27" s="33">
        <f t="shared" si="5"/>
        <v>1</v>
      </c>
      <c r="R27" s="38">
        <f t="shared" si="6"/>
        <v>720</v>
      </c>
      <c r="S27" s="31">
        <v>7200</v>
      </c>
      <c r="T27" s="31">
        <f t="shared" si="21"/>
        <v>1</v>
      </c>
      <c r="U27" s="34">
        <f t="shared" si="7"/>
        <v>720</v>
      </c>
      <c r="V27" s="33">
        <f>K27</f>
        <v>2441</v>
      </c>
      <c r="W27" s="33">
        <f t="shared" si="8"/>
        <v>0.33902777777777776</v>
      </c>
      <c r="X27" s="38">
        <f t="shared" si="9"/>
        <v>244.10000000000002</v>
      </c>
      <c r="Y27" s="31"/>
      <c r="Z27" s="31">
        <f t="shared" si="10"/>
        <v>0</v>
      </c>
      <c r="AA27" s="34">
        <f t="shared" si="11"/>
        <v>0</v>
      </c>
      <c r="AB27" s="33">
        <f>7200</f>
        <v>7200</v>
      </c>
      <c r="AC27" s="33">
        <f t="shared" si="12"/>
        <v>1</v>
      </c>
      <c r="AD27" s="38">
        <f t="shared" si="13"/>
        <v>720</v>
      </c>
      <c r="AE27" s="31"/>
      <c r="AF27" s="31">
        <f t="shared" si="22"/>
        <v>0</v>
      </c>
      <c r="AG27" s="34">
        <f t="shared" si="14"/>
        <v>0</v>
      </c>
      <c r="AH27" s="33">
        <v>7200</v>
      </c>
      <c r="AI27" s="33">
        <f t="shared" si="15"/>
        <v>1</v>
      </c>
      <c r="AJ27" s="38">
        <f t="shared" si="16"/>
        <v>720</v>
      </c>
      <c r="AK27" s="31">
        <v>7200</v>
      </c>
      <c r="AL27" s="31">
        <f t="shared" si="17"/>
        <v>1</v>
      </c>
      <c r="AM27" s="34">
        <f t="shared" si="18"/>
        <v>720</v>
      </c>
      <c r="AN27" s="14">
        <f t="shared" si="0"/>
        <v>45641</v>
      </c>
      <c r="AO27" s="14">
        <f t="shared" si="1"/>
        <v>6.3390277777777779</v>
      </c>
      <c r="AP27" s="14">
        <f t="shared" si="19"/>
        <v>0</v>
      </c>
      <c r="AQ27" s="24"/>
    </row>
    <row r="28" spans="1:43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$AT$3*9</f>
        <v>64800</v>
      </c>
      <c r="K28" s="13">
        <f t="shared" si="2"/>
        <v>114</v>
      </c>
      <c r="L28" s="14">
        <f t="shared" si="3"/>
        <v>9.0158333333333331</v>
      </c>
      <c r="M28" s="31">
        <f>7200</f>
        <v>7200</v>
      </c>
      <c r="N28" s="31">
        <f t="shared" si="20"/>
        <v>1</v>
      </c>
      <c r="O28" s="35">
        <f t="shared" si="4"/>
        <v>720</v>
      </c>
      <c r="P28" s="33">
        <f>7200</f>
        <v>7200</v>
      </c>
      <c r="Q28" s="33">
        <f t="shared" si="5"/>
        <v>1</v>
      </c>
      <c r="R28" s="38">
        <f t="shared" si="6"/>
        <v>720</v>
      </c>
      <c r="S28" s="31">
        <f>7200</f>
        <v>7200</v>
      </c>
      <c r="T28" s="31">
        <f t="shared" si="21"/>
        <v>1</v>
      </c>
      <c r="U28" s="34">
        <f t="shared" si="7"/>
        <v>720</v>
      </c>
      <c r="V28" s="33">
        <f>7200</f>
        <v>7200</v>
      </c>
      <c r="W28" s="33">
        <f t="shared" si="8"/>
        <v>1</v>
      </c>
      <c r="X28" s="38">
        <f t="shared" si="9"/>
        <v>720</v>
      </c>
      <c r="Y28" s="31">
        <f>7200</f>
        <v>7200</v>
      </c>
      <c r="Z28" s="31">
        <f t="shared" si="10"/>
        <v>1</v>
      </c>
      <c r="AA28" s="34">
        <f t="shared" si="11"/>
        <v>720</v>
      </c>
      <c r="AB28" s="33">
        <f>7200</f>
        <v>7200</v>
      </c>
      <c r="AC28" s="33">
        <f t="shared" si="12"/>
        <v>1</v>
      </c>
      <c r="AD28" s="38">
        <f t="shared" si="13"/>
        <v>720</v>
      </c>
      <c r="AE28" s="31">
        <f>7200</f>
        <v>7200</v>
      </c>
      <c r="AF28" s="31">
        <f t="shared" si="22"/>
        <v>1</v>
      </c>
      <c r="AG28" s="34">
        <f t="shared" si="14"/>
        <v>720</v>
      </c>
      <c r="AH28" s="33">
        <f>7200+K28</f>
        <v>7314</v>
      </c>
      <c r="AI28" s="33">
        <f t="shared" si="15"/>
        <v>1.0158333333333334</v>
      </c>
      <c r="AJ28" s="38">
        <f t="shared" si="16"/>
        <v>731.40000000000009</v>
      </c>
      <c r="AK28" s="31">
        <f>7200</f>
        <v>7200</v>
      </c>
      <c r="AL28" s="31">
        <f t="shared" si="17"/>
        <v>1</v>
      </c>
      <c r="AM28" s="34">
        <f t="shared" si="18"/>
        <v>720</v>
      </c>
      <c r="AN28" s="14">
        <f t="shared" si="0"/>
        <v>64914</v>
      </c>
      <c r="AO28" s="14">
        <f t="shared" si="1"/>
        <v>9.0158333333333331</v>
      </c>
      <c r="AP28" s="14">
        <f t="shared" si="19"/>
        <v>0</v>
      </c>
      <c r="AQ28" s="24"/>
    </row>
    <row r="29" spans="1:43" ht="30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$AT$3*2</f>
        <v>14400</v>
      </c>
      <c r="K29" s="13">
        <f t="shared" si="2"/>
        <v>2759</v>
      </c>
      <c r="L29" s="14">
        <f t="shared" si="3"/>
        <v>2.3831944444444444</v>
      </c>
      <c r="M29" s="31"/>
      <c r="N29" s="31">
        <f t="shared" si="20"/>
        <v>0</v>
      </c>
      <c r="O29" s="35">
        <f t="shared" si="4"/>
        <v>0</v>
      </c>
      <c r="P29" s="33"/>
      <c r="Q29" s="33">
        <f t="shared" si="5"/>
        <v>0</v>
      </c>
      <c r="R29" s="38">
        <f t="shared" si="6"/>
        <v>0</v>
      </c>
      <c r="S29" s="31"/>
      <c r="T29" s="31">
        <f t="shared" si="21"/>
        <v>0</v>
      </c>
      <c r="U29" s="34">
        <f t="shared" si="7"/>
        <v>0</v>
      </c>
      <c r="V29" s="33"/>
      <c r="W29" s="33">
        <f t="shared" si="8"/>
        <v>0</v>
      </c>
      <c r="X29" s="38">
        <f t="shared" si="9"/>
        <v>0</v>
      </c>
      <c r="Y29" s="31">
        <v>7200</v>
      </c>
      <c r="Z29" s="31">
        <f t="shared" si="10"/>
        <v>1</v>
      </c>
      <c r="AA29" s="34">
        <f t="shared" si="11"/>
        <v>720</v>
      </c>
      <c r="AB29" s="33"/>
      <c r="AC29" s="33">
        <f t="shared" si="12"/>
        <v>0</v>
      </c>
      <c r="AD29" s="38">
        <f t="shared" si="13"/>
        <v>0</v>
      </c>
      <c r="AE29" s="31">
        <v>7200</v>
      </c>
      <c r="AF29" s="31">
        <f t="shared" si="22"/>
        <v>1</v>
      </c>
      <c r="AG29" s="34">
        <f t="shared" si="14"/>
        <v>720</v>
      </c>
      <c r="AH29" s="33">
        <f>K29</f>
        <v>2759</v>
      </c>
      <c r="AI29" s="33">
        <f t="shared" si="15"/>
        <v>0.38319444444444445</v>
      </c>
      <c r="AJ29" s="38">
        <f t="shared" si="16"/>
        <v>275.90000000000003</v>
      </c>
      <c r="AK29" s="31"/>
      <c r="AL29" s="31">
        <f t="shared" si="17"/>
        <v>0</v>
      </c>
      <c r="AM29" s="34">
        <f t="shared" si="18"/>
        <v>0</v>
      </c>
      <c r="AN29" s="14">
        <f t="shared" si="0"/>
        <v>17159</v>
      </c>
      <c r="AO29" s="14">
        <f t="shared" si="1"/>
        <v>2.3831944444444444</v>
      </c>
      <c r="AP29" s="14">
        <f t="shared" si="19"/>
        <v>0</v>
      </c>
      <c r="AQ29" s="24"/>
    </row>
    <row r="30" spans="1:43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$AT$3*7</f>
        <v>50400</v>
      </c>
      <c r="K30" s="13">
        <f t="shared" si="2"/>
        <v>4786</v>
      </c>
      <c r="L30" s="14">
        <f t="shared" si="3"/>
        <v>7.6647222222222222</v>
      </c>
      <c r="M30" s="31">
        <f>7200</f>
        <v>7200</v>
      </c>
      <c r="N30" s="31">
        <f t="shared" si="20"/>
        <v>1</v>
      </c>
      <c r="O30" s="35">
        <f t="shared" si="4"/>
        <v>720</v>
      </c>
      <c r="P30" s="33">
        <v>7200</v>
      </c>
      <c r="Q30" s="33">
        <f t="shared" si="5"/>
        <v>1</v>
      </c>
      <c r="R30" s="38">
        <f t="shared" si="6"/>
        <v>720</v>
      </c>
      <c r="S30" s="31">
        <v>7200</v>
      </c>
      <c r="T30" s="31">
        <f t="shared" si="21"/>
        <v>1</v>
      </c>
      <c r="U30" s="34">
        <f t="shared" si="7"/>
        <v>720</v>
      </c>
      <c r="V30" s="33">
        <v>7200</v>
      </c>
      <c r="W30" s="33">
        <f t="shared" si="8"/>
        <v>1</v>
      </c>
      <c r="X30" s="38">
        <f t="shared" si="9"/>
        <v>720</v>
      </c>
      <c r="Y30" s="31">
        <v>7200</v>
      </c>
      <c r="Z30" s="31">
        <f t="shared" si="10"/>
        <v>1</v>
      </c>
      <c r="AA30" s="34">
        <f t="shared" si="11"/>
        <v>720</v>
      </c>
      <c r="AB30" s="33">
        <v>7200</v>
      </c>
      <c r="AC30" s="33">
        <f t="shared" si="12"/>
        <v>1</v>
      </c>
      <c r="AD30" s="38">
        <f t="shared" si="13"/>
        <v>720</v>
      </c>
      <c r="AE30" s="31">
        <f>K30</f>
        <v>4786</v>
      </c>
      <c r="AF30" s="31">
        <f t="shared" si="22"/>
        <v>0.66472222222222221</v>
      </c>
      <c r="AG30" s="34">
        <f t="shared" si="14"/>
        <v>478.6</v>
      </c>
      <c r="AH30" s="33">
        <v>7200</v>
      </c>
      <c r="AI30" s="33">
        <f t="shared" si="15"/>
        <v>1</v>
      </c>
      <c r="AJ30" s="38">
        <f t="shared" si="16"/>
        <v>720</v>
      </c>
      <c r="AK30" s="31"/>
      <c r="AL30" s="31">
        <f t="shared" si="17"/>
        <v>0</v>
      </c>
      <c r="AM30" s="34">
        <f t="shared" si="18"/>
        <v>0</v>
      </c>
      <c r="AN30" s="14">
        <f t="shared" si="0"/>
        <v>55186</v>
      </c>
      <c r="AO30" s="14">
        <f t="shared" si="1"/>
        <v>7.6647222222222222</v>
      </c>
      <c r="AP30" s="14">
        <f t="shared" si="19"/>
        <v>0</v>
      </c>
      <c r="AQ30" s="24"/>
    </row>
    <row r="31" spans="1:43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$AT$3*8</f>
        <v>57600</v>
      </c>
      <c r="K31" s="13">
        <f t="shared" si="2"/>
        <v>6453</v>
      </c>
      <c r="L31" s="14">
        <f t="shared" si="3"/>
        <v>8.8962500000000002</v>
      </c>
      <c r="M31" s="31"/>
      <c r="N31" s="31">
        <f t="shared" si="20"/>
        <v>0</v>
      </c>
      <c r="O31" s="35">
        <f t="shared" si="4"/>
        <v>0</v>
      </c>
      <c r="P31" s="33">
        <v>7200</v>
      </c>
      <c r="Q31" s="33">
        <f t="shared" si="5"/>
        <v>1</v>
      </c>
      <c r="R31" s="38">
        <f t="shared" si="6"/>
        <v>720</v>
      </c>
      <c r="S31" s="31">
        <v>7200</v>
      </c>
      <c r="T31" s="31">
        <f t="shared" si="21"/>
        <v>1</v>
      </c>
      <c r="U31" s="34">
        <f t="shared" si="7"/>
        <v>720</v>
      </c>
      <c r="V31" s="33">
        <v>7200</v>
      </c>
      <c r="W31" s="33">
        <f t="shared" si="8"/>
        <v>1</v>
      </c>
      <c r="X31" s="38">
        <f t="shared" si="9"/>
        <v>720</v>
      </c>
      <c r="Y31" s="31">
        <v>7200</v>
      </c>
      <c r="Z31" s="31">
        <f t="shared" si="10"/>
        <v>1</v>
      </c>
      <c r="AA31" s="34">
        <f t="shared" si="11"/>
        <v>720</v>
      </c>
      <c r="AB31" s="33">
        <v>7200</v>
      </c>
      <c r="AC31" s="33">
        <f t="shared" si="12"/>
        <v>1</v>
      </c>
      <c r="AD31" s="38">
        <f t="shared" si="13"/>
        <v>720</v>
      </c>
      <c r="AE31" s="31">
        <v>7200</v>
      </c>
      <c r="AF31" s="31">
        <f t="shared" si="22"/>
        <v>1</v>
      </c>
      <c r="AG31" s="34">
        <f t="shared" si="14"/>
        <v>720</v>
      </c>
      <c r="AH31" s="33">
        <v>7200</v>
      </c>
      <c r="AI31" s="33">
        <f t="shared" si="15"/>
        <v>1</v>
      </c>
      <c r="AJ31" s="38">
        <f t="shared" si="16"/>
        <v>720</v>
      </c>
      <c r="AK31" s="31">
        <f>7200+K31</f>
        <v>13653</v>
      </c>
      <c r="AL31" s="31">
        <f t="shared" si="17"/>
        <v>1.89625</v>
      </c>
      <c r="AM31" s="34">
        <f t="shared" si="18"/>
        <v>1365.3000000000002</v>
      </c>
      <c r="AN31" s="14">
        <f t="shared" si="0"/>
        <v>64053</v>
      </c>
      <c r="AO31" s="14">
        <f t="shared" si="1"/>
        <v>8.8962500000000002</v>
      </c>
      <c r="AP31" s="14">
        <f t="shared" si="19"/>
        <v>0</v>
      </c>
      <c r="AQ31" s="24"/>
    </row>
    <row r="32" spans="1:43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$AT$3*7</f>
        <v>50400</v>
      </c>
      <c r="K32" s="13">
        <f t="shared" si="2"/>
        <v>1168</v>
      </c>
      <c r="L32" s="14">
        <f t="shared" si="3"/>
        <v>7.1622222222222218</v>
      </c>
      <c r="M32" s="31">
        <v>7200</v>
      </c>
      <c r="N32" s="31">
        <f t="shared" si="20"/>
        <v>1</v>
      </c>
      <c r="O32" s="35">
        <f t="shared" si="4"/>
        <v>720</v>
      </c>
      <c r="P32" s="33">
        <v>7200</v>
      </c>
      <c r="Q32" s="33">
        <f t="shared" si="5"/>
        <v>1</v>
      </c>
      <c r="R32" s="38">
        <f t="shared" si="6"/>
        <v>720</v>
      </c>
      <c r="S32" s="31">
        <v>7200</v>
      </c>
      <c r="T32" s="31">
        <f t="shared" si="21"/>
        <v>1</v>
      </c>
      <c r="U32" s="34">
        <f t="shared" si="7"/>
        <v>720</v>
      </c>
      <c r="V32" s="33">
        <v>7200</v>
      </c>
      <c r="W32" s="33">
        <f t="shared" si="8"/>
        <v>1</v>
      </c>
      <c r="X32" s="38">
        <f t="shared" si="9"/>
        <v>720</v>
      </c>
      <c r="Y32" s="31">
        <v>7200</v>
      </c>
      <c r="Z32" s="31">
        <f t="shared" si="10"/>
        <v>1</v>
      </c>
      <c r="AA32" s="34">
        <f t="shared" si="11"/>
        <v>720</v>
      </c>
      <c r="AB32" s="33">
        <v>7200</v>
      </c>
      <c r="AC32" s="33">
        <f t="shared" si="12"/>
        <v>1</v>
      </c>
      <c r="AD32" s="38">
        <f t="shared" si="13"/>
        <v>720</v>
      </c>
      <c r="AE32" s="31">
        <v>7200</v>
      </c>
      <c r="AF32" s="31">
        <f t="shared" si="22"/>
        <v>1</v>
      </c>
      <c r="AG32" s="34">
        <f t="shared" si="14"/>
        <v>720</v>
      </c>
      <c r="AH32" s="33">
        <f>K32</f>
        <v>1168</v>
      </c>
      <c r="AI32" s="33">
        <f t="shared" si="15"/>
        <v>0.16222222222222221</v>
      </c>
      <c r="AJ32" s="38">
        <f t="shared" si="16"/>
        <v>116.80000000000001</v>
      </c>
      <c r="AK32" s="31"/>
      <c r="AL32" s="31">
        <f t="shared" si="17"/>
        <v>0</v>
      </c>
      <c r="AM32" s="34">
        <f t="shared" si="18"/>
        <v>0</v>
      </c>
      <c r="AN32" s="14">
        <f t="shared" si="0"/>
        <v>51568</v>
      </c>
      <c r="AO32" s="14">
        <f t="shared" si="1"/>
        <v>7.1622222222222218</v>
      </c>
      <c r="AP32" s="14">
        <f t="shared" si="19"/>
        <v>0</v>
      </c>
      <c r="AQ32" s="24"/>
    </row>
    <row r="33" spans="1:43" ht="30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$AT$3*3</f>
        <v>21600</v>
      </c>
      <c r="K33" s="13">
        <f t="shared" si="2"/>
        <v>1823</v>
      </c>
      <c r="L33" s="14">
        <f t="shared" si="3"/>
        <v>3.2531944444444445</v>
      </c>
      <c r="M33" s="31"/>
      <c r="N33" s="31">
        <f t="shared" si="20"/>
        <v>0</v>
      </c>
      <c r="O33" s="35">
        <f t="shared" si="4"/>
        <v>0</v>
      </c>
      <c r="P33" s="33"/>
      <c r="Q33" s="33">
        <f t="shared" si="5"/>
        <v>0</v>
      </c>
      <c r="R33" s="38">
        <f t="shared" si="6"/>
        <v>0</v>
      </c>
      <c r="S33" s="31"/>
      <c r="T33" s="31">
        <f t="shared" si="21"/>
        <v>0</v>
      </c>
      <c r="U33" s="34">
        <f t="shared" si="7"/>
        <v>0</v>
      </c>
      <c r="V33" s="33"/>
      <c r="W33" s="33">
        <f t="shared" si="8"/>
        <v>0</v>
      </c>
      <c r="X33" s="38">
        <f t="shared" si="9"/>
        <v>0</v>
      </c>
      <c r="Y33" s="31"/>
      <c r="Z33" s="31">
        <f t="shared" si="10"/>
        <v>0</v>
      </c>
      <c r="AA33" s="34">
        <f t="shared" si="11"/>
        <v>0</v>
      </c>
      <c r="AB33" s="33">
        <f>K33</f>
        <v>1823</v>
      </c>
      <c r="AC33" s="33">
        <f t="shared" si="12"/>
        <v>0.25319444444444444</v>
      </c>
      <c r="AD33" s="38">
        <f t="shared" si="13"/>
        <v>182.3</v>
      </c>
      <c r="AE33" s="31">
        <v>7200</v>
      </c>
      <c r="AF33" s="31">
        <f t="shared" si="22"/>
        <v>1</v>
      </c>
      <c r="AG33" s="34">
        <f t="shared" si="14"/>
        <v>720</v>
      </c>
      <c r="AH33" s="33">
        <v>7200</v>
      </c>
      <c r="AI33" s="33">
        <f t="shared" si="15"/>
        <v>1</v>
      </c>
      <c r="AJ33" s="38">
        <f t="shared" si="16"/>
        <v>720</v>
      </c>
      <c r="AK33" s="31">
        <v>7200</v>
      </c>
      <c r="AL33" s="31">
        <f t="shared" si="17"/>
        <v>1</v>
      </c>
      <c r="AM33" s="34">
        <f t="shared" si="18"/>
        <v>720</v>
      </c>
      <c r="AN33" s="14">
        <f t="shared" si="0"/>
        <v>23423</v>
      </c>
      <c r="AO33" s="14">
        <f t="shared" si="1"/>
        <v>3.2531944444444445</v>
      </c>
      <c r="AP33" s="14">
        <f t="shared" si="19"/>
        <v>0</v>
      </c>
      <c r="AQ33" s="24"/>
    </row>
    <row r="34" spans="1:43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$AT$3*30</f>
        <v>216000</v>
      </c>
      <c r="K34" s="13">
        <f t="shared" si="2"/>
        <v>6632</v>
      </c>
      <c r="L34" s="14">
        <f t="shared" si="3"/>
        <v>30.921111111111109</v>
      </c>
      <c r="M34" s="31">
        <f>7200*4</f>
        <v>28800</v>
      </c>
      <c r="N34" s="31">
        <f t="shared" si="20"/>
        <v>4</v>
      </c>
      <c r="O34" s="35">
        <f t="shared" si="4"/>
        <v>2880</v>
      </c>
      <c r="P34" s="33">
        <f>7200*4</f>
        <v>28800</v>
      </c>
      <c r="Q34" s="33">
        <f t="shared" si="5"/>
        <v>4</v>
      </c>
      <c r="R34" s="38">
        <f t="shared" si="6"/>
        <v>2880</v>
      </c>
      <c r="S34" s="31">
        <f>7200*4</f>
        <v>28800</v>
      </c>
      <c r="T34" s="31">
        <f t="shared" si="21"/>
        <v>4</v>
      </c>
      <c r="U34" s="34">
        <f t="shared" si="7"/>
        <v>2880</v>
      </c>
      <c r="V34" s="33">
        <f t="shared" ref="V34:AH34" si="23">7200*3</f>
        <v>21600</v>
      </c>
      <c r="W34" s="33">
        <f t="shared" si="8"/>
        <v>3</v>
      </c>
      <c r="X34" s="38">
        <f t="shared" si="9"/>
        <v>2160</v>
      </c>
      <c r="Y34" s="31">
        <f t="shared" si="23"/>
        <v>21600</v>
      </c>
      <c r="Z34" s="31">
        <f t="shared" si="10"/>
        <v>3</v>
      </c>
      <c r="AA34" s="34">
        <f t="shared" si="11"/>
        <v>2160</v>
      </c>
      <c r="AB34" s="33">
        <f t="shared" si="23"/>
        <v>21600</v>
      </c>
      <c r="AC34" s="33">
        <f t="shared" si="12"/>
        <v>3</v>
      </c>
      <c r="AD34" s="38">
        <f t="shared" si="13"/>
        <v>2160</v>
      </c>
      <c r="AE34" s="31">
        <f t="shared" si="23"/>
        <v>21600</v>
      </c>
      <c r="AF34" s="31">
        <f t="shared" si="22"/>
        <v>3</v>
      </c>
      <c r="AG34" s="34">
        <f t="shared" si="14"/>
        <v>2160</v>
      </c>
      <c r="AH34" s="33">
        <f t="shared" si="23"/>
        <v>21600</v>
      </c>
      <c r="AI34" s="33">
        <f t="shared" si="15"/>
        <v>3</v>
      </c>
      <c r="AJ34" s="38">
        <f t="shared" si="16"/>
        <v>2160</v>
      </c>
      <c r="AK34" s="31">
        <f>(7200*3)+K34</f>
        <v>28232</v>
      </c>
      <c r="AL34" s="31">
        <f t="shared" si="17"/>
        <v>3.9211111111111112</v>
      </c>
      <c r="AM34" s="34">
        <f t="shared" si="18"/>
        <v>2823.2000000000003</v>
      </c>
      <c r="AN34" s="14">
        <f t="shared" si="0"/>
        <v>222632</v>
      </c>
      <c r="AO34" s="14">
        <f t="shared" si="1"/>
        <v>30.921111111111109</v>
      </c>
      <c r="AP34" s="14">
        <f t="shared" si="19"/>
        <v>0</v>
      </c>
      <c r="AQ34" s="24"/>
    </row>
    <row r="35" spans="1:43" ht="30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$AT$3*4</f>
        <v>28800</v>
      </c>
      <c r="K35" s="13">
        <f t="shared" si="2"/>
        <v>774</v>
      </c>
      <c r="L35" s="14">
        <f t="shared" si="3"/>
        <v>4.1074999999999999</v>
      </c>
      <c r="M35" s="31"/>
      <c r="N35" s="31">
        <f t="shared" si="20"/>
        <v>0</v>
      </c>
      <c r="O35" s="35">
        <f t="shared" si="4"/>
        <v>0</v>
      </c>
      <c r="P35" s="33">
        <v>7200</v>
      </c>
      <c r="Q35" s="33">
        <f t="shared" si="5"/>
        <v>1</v>
      </c>
      <c r="R35" s="38">
        <f t="shared" si="6"/>
        <v>720</v>
      </c>
      <c r="S35" s="31">
        <v>7200</v>
      </c>
      <c r="T35" s="31">
        <f t="shared" si="21"/>
        <v>1</v>
      </c>
      <c r="U35" s="34">
        <f t="shared" si="7"/>
        <v>720</v>
      </c>
      <c r="V35" s="33">
        <v>7200</v>
      </c>
      <c r="W35" s="33">
        <f t="shared" si="8"/>
        <v>1</v>
      </c>
      <c r="X35" s="38">
        <f t="shared" si="9"/>
        <v>720</v>
      </c>
      <c r="Y35" s="31"/>
      <c r="Z35" s="31">
        <f t="shared" si="10"/>
        <v>0</v>
      </c>
      <c r="AA35" s="34">
        <f t="shared" si="11"/>
        <v>0</v>
      </c>
      <c r="AB35" s="33">
        <v>7200</v>
      </c>
      <c r="AC35" s="33">
        <f t="shared" si="12"/>
        <v>1</v>
      </c>
      <c r="AD35" s="38">
        <f t="shared" si="13"/>
        <v>720</v>
      </c>
      <c r="AE35" s="31"/>
      <c r="AF35" s="31">
        <f t="shared" si="22"/>
        <v>0</v>
      </c>
      <c r="AG35" s="34">
        <f t="shared" si="14"/>
        <v>0</v>
      </c>
      <c r="AH35" s="33">
        <f>K35</f>
        <v>774</v>
      </c>
      <c r="AI35" s="33">
        <f t="shared" si="15"/>
        <v>0.1075</v>
      </c>
      <c r="AJ35" s="38">
        <f t="shared" si="16"/>
        <v>77.400000000000006</v>
      </c>
      <c r="AK35" s="31"/>
      <c r="AL35" s="31">
        <f t="shared" si="17"/>
        <v>0</v>
      </c>
      <c r="AM35" s="34">
        <f t="shared" si="18"/>
        <v>0</v>
      </c>
      <c r="AN35" s="14">
        <f t="shared" ref="AN35:AN62" si="24">M35+P35+S35+V35+Y35+AB35+AE35+AH35+AK35</f>
        <v>29574</v>
      </c>
      <c r="AO35" s="14">
        <f t="shared" ref="AO35:AO62" si="25">N35+Q35+T35+W35+Z35+AC35+AF35+AI35+AL35</f>
        <v>4.1074999999999999</v>
      </c>
      <c r="AP35" s="14">
        <f t="shared" si="19"/>
        <v>0</v>
      </c>
      <c r="AQ35" s="24"/>
    </row>
    <row r="36" spans="1:43" ht="30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2"/>
        <v>6167</v>
      </c>
      <c r="L36" s="14">
        <f t="shared" si="3"/>
        <v>0.85652777777777778</v>
      </c>
      <c r="M36" s="31">
        <f>K36</f>
        <v>6167</v>
      </c>
      <c r="N36" s="31">
        <f t="shared" si="20"/>
        <v>0.85652777777777778</v>
      </c>
      <c r="O36" s="35">
        <f t="shared" si="4"/>
        <v>616.70000000000005</v>
      </c>
      <c r="P36" s="33"/>
      <c r="Q36" s="33">
        <f t="shared" si="5"/>
        <v>0</v>
      </c>
      <c r="R36" s="38">
        <f t="shared" si="6"/>
        <v>0</v>
      </c>
      <c r="S36" s="31"/>
      <c r="T36" s="31">
        <f t="shared" si="21"/>
        <v>0</v>
      </c>
      <c r="U36" s="34">
        <f t="shared" si="7"/>
        <v>0</v>
      </c>
      <c r="V36" s="33"/>
      <c r="W36" s="33">
        <f t="shared" si="8"/>
        <v>0</v>
      </c>
      <c r="X36" s="38">
        <f t="shared" si="9"/>
        <v>0</v>
      </c>
      <c r="Y36" s="31"/>
      <c r="Z36" s="31">
        <f t="shared" si="10"/>
        <v>0</v>
      </c>
      <c r="AA36" s="34">
        <f t="shared" si="11"/>
        <v>0</v>
      </c>
      <c r="AB36" s="33"/>
      <c r="AC36" s="33">
        <f t="shared" si="12"/>
        <v>0</v>
      </c>
      <c r="AD36" s="38">
        <f t="shared" si="13"/>
        <v>0</v>
      </c>
      <c r="AE36" s="31"/>
      <c r="AF36" s="31">
        <f t="shared" si="22"/>
        <v>0</v>
      </c>
      <c r="AG36" s="34">
        <f t="shared" si="14"/>
        <v>0</v>
      </c>
      <c r="AH36" s="33"/>
      <c r="AI36" s="33">
        <f t="shared" si="15"/>
        <v>0</v>
      </c>
      <c r="AJ36" s="38">
        <f t="shared" si="16"/>
        <v>0</v>
      </c>
      <c r="AK36" s="31"/>
      <c r="AL36" s="31">
        <f t="shared" si="17"/>
        <v>0</v>
      </c>
      <c r="AM36" s="34">
        <f t="shared" si="18"/>
        <v>0</v>
      </c>
      <c r="AN36" s="14">
        <f t="shared" si="24"/>
        <v>6167</v>
      </c>
      <c r="AO36" s="14">
        <f t="shared" si="25"/>
        <v>0.85652777777777778</v>
      </c>
      <c r="AP36" s="14">
        <f t="shared" si="19"/>
        <v>0</v>
      </c>
      <c r="AQ36" s="24"/>
    </row>
    <row r="37" spans="1:43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$AT$3*7</f>
        <v>50400</v>
      </c>
      <c r="K37" s="13">
        <f t="shared" si="2"/>
        <v>4651</v>
      </c>
      <c r="L37" s="14">
        <f t="shared" si="3"/>
        <v>7.6459722222222224</v>
      </c>
      <c r="M37" s="31"/>
      <c r="N37" s="31">
        <f t="shared" si="20"/>
        <v>0</v>
      </c>
      <c r="O37" s="35">
        <f t="shared" si="4"/>
        <v>0</v>
      </c>
      <c r="P37" s="33">
        <f>K37</f>
        <v>4651</v>
      </c>
      <c r="Q37" s="33">
        <f t="shared" si="5"/>
        <v>0.64597222222222217</v>
      </c>
      <c r="R37" s="38">
        <f t="shared" si="6"/>
        <v>465.1</v>
      </c>
      <c r="S37" s="31">
        <v>7200</v>
      </c>
      <c r="T37" s="31">
        <f t="shared" si="21"/>
        <v>1</v>
      </c>
      <c r="U37" s="34">
        <f t="shared" si="7"/>
        <v>720</v>
      </c>
      <c r="V37" s="33">
        <v>7200</v>
      </c>
      <c r="W37" s="33">
        <f t="shared" si="8"/>
        <v>1</v>
      </c>
      <c r="X37" s="38">
        <f t="shared" si="9"/>
        <v>720</v>
      </c>
      <c r="Y37" s="31">
        <v>7200</v>
      </c>
      <c r="Z37" s="31">
        <f t="shared" si="10"/>
        <v>1</v>
      </c>
      <c r="AA37" s="34">
        <f t="shared" si="11"/>
        <v>720</v>
      </c>
      <c r="AB37" s="33">
        <v>7200</v>
      </c>
      <c r="AC37" s="33">
        <f t="shared" si="12"/>
        <v>1</v>
      </c>
      <c r="AD37" s="38">
        <f t="shared" si="13"/>
        <v>720</v>
      </c>
      <c r="AE37" s="31">
        <v>7200</v>
      </c>
      <c r="AF37" s="31">
        <f t="shared" si="22"/>
        <v>1</v>
      </c>
      <c r="AG37" s="34">
        <f t="shared" si="14"/>
        <v>720</v>
      </c>
      <c r="AH37" s="33">
        <v>7200</v>
      </c>
      <c r="AI37" s="33">
        <f t="shared" si="15"/>
        <v>1</v>
      </c>
      <c r="AJ37" s="38">
        <f t="shared" si="16"/>
        <v>720</v>
      </c>
      <c r="AK37" s="31">
        <v>7200</v>
      </c>
      <c r="AL37" s="31">
        <f t="shared" si="17"/>
        <v>1</v>
      </c>
      <c r="AM37" s="34">
        <f t="shared" si="18"/>
        <v>720</v>
      </c>
      <c r="AN37" s="14">
        <f t="shared" si="24"/>
        <v>55051</v>
      </c>
      <c r="AO37" s="14">
        <f t="shared" si="25"/>
        <v>7.6459722222222224</v>
      </c>
      <c r="AP37" s="14">
        <f t="shared" si="19"/>
        <v>0</v>
      </c>
      <c r="AQ37" s="24"/>
    </row>
    <row r="38" spans="1:43" ht="30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2"/>
        <v>2870</v>
      </c>
      <c r="L38" s="14">
        <f t="shared" si="3"/>
        <v>0.39861111111111114</v>
      </c>
      <c r="M38" s="31">
        <f>K38</f>
        <v>2870</v>
      </c>
      <c r="N38" s="31">
        <f t="shared" si="20"/>
        <v>0.39861111111111114</v>
      </c>
      <c r="O38" s="35">
        <f t="shared" si="4"/>
        <v>287</v>
      </c>
      <c r="P38" s="33"/>
      <c r="Q38" s="33">
        <f t="shared" si="5"/>
        <v>0</v>
      </c>
      <c r="R38" s="38">
        <f t="shared" si="6"/>
        <v>0</v>
      </c>
      <c r="S38" s="31"/>
      <c r="T38" s="31">
        <f t="shared" si="21"/>
        <v>0</v>
      </c>
      <c r="U38" s="34">
        <f t="shared" si="7"/>
        <v>0</v>
      </c>
      <c r="V38" s="33"/>
      <c r="W38" s="33">
        <f t="shared" si="8"/>
        <v>0</v>
      </c>
      <c r="X38" s="38">
        <f t="shared" si="9"/>
        <v>0</v>
      </c>
      <c r="Y38" s="31"/>
      <c r="Z38" s="31">
        <f t="shared" si="10"/>
        <v>0</v>
      </c>
      <c r="AA38" s="34">
        <f t="shared" si="11"/>
        <v>0</v>
      </c>
      <c r="AB38" s="33"/>
      <c r="AC38" s="33">
        <f t="shared" si="12"/>
        <v>0</v>
      </c>
      <c r="AD38" s="38">
        <f t="shared" si="13"/>
        <v>0</v>
      </c>
      <c r="AE38" s="31"/>
      <c r="AF38" s="31">
        <f t="shared" si="22"/>
        <v>0</v>
      </c>
      <c r="AG38" s="34">
        <f t="shared" si="14"/>
        <v>0</v>
      </c>
      <c r="AH38" s="33"/>
      <c r="AI38" s="33">
        <f t="shared" si="15"/>
        <v>0</v>
      </c>
      <c r="AJ38" s="38">
        <f t="shared" si="16"/>
        <v>0</v>
      </c>
      <c r="AK38" s="31"/>
      <c r="AL38" s="31">
        <f t="shared" si="17"/>
        <v>0</v>
      </c>
      <c r="AM38" s="34">
        <f t="shared" si="18"/>
        <v>0</v>
      </c>
      <c r="AN38" s="14">
        <f t="shared" si="24"/>
        <v>2870</v>
      </c>
      <c r="AO38" s="14">
        <f t="shared" si="25"/>
        <v>0.39861111111111114</v>
      </c>
      <c r="AP38" s="14">
        <f t="shared" si="19"/>
        <v>0</v>
      </c>
      <c r="AQ38" s="24"/>
    </row>
    <row r="39" spans="1:43" ht="30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$AT$3*2</f>
        <v>14400</v>
      </c>
      <c r="K39" s="13">
        <f t="shared" si="2"/>
        <v>7008</v>
      </c>
      <c r="L39" s="14">
        <f t="shared" si="3"/>
        <v>2.9733333333333332</v>
      </c>
      <c r="M39" s="31">
        <f>7200</f>
        <v>7200</v>
      </c>
      <c r="N39" s="31">
        <f t="shared" si="20"/>
        <v>1</v>
      </c>
      <c r="O39" s="35">
        <f t="shared" si="4"/>
        <v>720</v>
      </c>
      <c r="P39" s="33">
        <v>7200</v>
      </c>
      <c r="Q39" s="33">
        <f t="shared" si="5"/>
        <v>1</v>
      </c>
      <c r="R39" s="38">
        <f t="shared" si="6"/>
        <v>720</v>
      </c>
      <c r="S39" s="31">
        <f>K39</f>
        <v>7008</v>
      </c>
      <c r="T39" s="31">
        <f t="shared" si="21"/>
        <v>0.97333333333333338</v>
      </c>
      <c r="U39" s="34">
        <f t="shared" si="7"/>
        <v>700.80000000000007</v>
      </c>
      <c r="V39" s="33"/>
      <c r="W39" s="33">
        <f t="shared" si="8"/>
        <v>0</v>
      </c>
      <c r="X39" s="38">
        <f t="shared" si="9"/>
        <v>0</v>
      </c>
      <c r="Y39" s="31"/>
      <c r="Z39" s="31">
        <f t="shared" si="10"/>
        <v>0</v>
      </c>
      <c r="AA39" s="34">
        <f t="shared" si="11"/>
        <v>0</v>
      </c>
      <c r="AB39" s="33"/>
      <c r="AC39" s="33">
        <f t="shared" si="12"/>
        <v>0</v>
      </c>
      <c r="AD39" s="38">
        <f t="shared" si="13"/>
        <v>0</v>
      </c>
      <c r="AE39" s="31"/>
      <c r="AF39" s="31">
        <f t="shared" si="22"/>
        <v>0</v>
      </c>
      <c r="AG39" s="34">
        <f t="shared" si="14"/>
        <v>0</v>
      </c>
      <c r="AH39" s="33"/>
      <c r="AI39" s="33">
        <f t="shared" si="15"/>
        <v>0</v>
      </c>
      <c r="AJ39" s="38">
        <f t="shared" si="16"/>
        <v>0</v>
      </c>
      <c r="AK39" s="31"/>
      <c r="AL39" s="31">
        <f t="shared" si="17"/>
        <v>0</v>
      </c>
      <c r="AM39" s="34">
        <f t="shared" si="18"/>
        <v>0</v>
      </c>
      <c r="AN39" s="14">
        <f t="shared" si="24"/>
        <v>21408</v>
      </c>
      <c r="AO39" s="14">
        <f t="shared" si="25"/>
        <v>2.9733333333333336</v>
      </c>
      <c r="AP39" s="14">
        <f t="shared" si="19"/>
        <v>0</v>
      </c>
      <c r="AQ39" s="24"/>
    </row>
    <row r="40" spans="1:43" ht="30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$AT$3*4</f>
        <v>28800</v>
      </c>
      <c r="K40" s="13">
        <f t="shared" si="2"/>
        <v>2866</v>
      </c>
      <c r="L40" s="14">
        <f t="shared" si="3"/>
        <v>4.3980555555555556</v>
      </c>
      <c r="M40" s="31">
        <v>7200</v>
      </c>
      <c r="N40" s="31">
        <f t="shared" si="20"/>
        <v>1</v>
      </c>
      <c r="O40" s="35">
        <f t="shared" si="4"/>
        <v>720</v>
      </c>
      <c r="P40" s="33">
        <v>7200</v>
      </c>
      <c r="Q40" s="33">
        <f t="shared" si="5"/>
        <v>1</v>
      </c>
      <c r="R40" s="38">
        <f t="shared" si="6"/>
        <v>720</v>
      </c>
      <c r="S40" s="31">
        <v>7200</v>
      </c>
      <c r="T40" s="31">
        <f t="shared" si="21"/>
        <v>1</v>
      </c>
      <c r="U40" s="34">
        <f t="shared" si="7"/>
        <v>720</v>
      </c>
      <c r="V40" s="33">
        <v>7200</v>
      </c>
      <c r="W40" s="33">
        <f t="shared" si="8"/>
        <v>1</v>
      </c>
      <c r="X40" s="38">
        <f t="shared" si="9"/>
        <v>720</v>
      </c>
      <c r="Y40" s="31">
        <f>K40</f>
        <v>2866</v>
      </c>
      <c r="Z40" s="31">
        <f t="shared" si="10"/>
        <v>0.39805555555555555</v>
      </c>
      <c r="AA40" s="34">
        <f t="shared" si="11"/>
        <v>286.60000000000002</v>
      </c>
      <c r="AB40" s="33"/>
      <c r="AC40" s="33">
        <f t="shared" si="12"/>
        <v>0</v>
      </c>
      <c r="AD40" s="38">
        <f t="shared" si="13"/>
        <v>0</v>
      </c>
      <c r="AE40" s="31"/>
      <c r="AF40" s="31">
        <f t="shared" si="22"/>
        <v>0</v>
      </c>
      <c r="AG40" s="34">
        <f t="shared" si="14"/>
        <v>0</v>
      </c>
      <c r="AH40" s="33"/>
      <c r="AI40" s="33">
        <f t="shared" si="15"/>
        <v>0</v>
      </c>
      <c r="AJ40" s="38">
        <f t="shared" si="16"/>
        <v>0</v>
      </c>
      <c r="AK40" s="31"/>
      <c r="AL40" s="31">
        <f t="shared" si="17"/>
        <v>0</v>
      </c>
      <c r="AM40" s="34">
        <f t="shared" si="18"/>
        <v>0</v>
      </c>
      <c r="AN40" s="14">
        <f t="shared" si="24"/>
        <v>31666</v>
      </c>
      <c r="AO40" s="14">
        <f t="shared" si="25"/>
        <v>4.3980555555555556</v>
      </c>
      <c r="AP40" s="14">
        <f t="shared" si="19"/>
        <v>0</v>
      </c>
      <c r="AQ40" s="24"/>
    </row>
    <row r="41" spans="1:43" ht="30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$AT$3*2</f>
        <v>14400</v>
      </c>
      <c r="K41" s="13">
        <f t="shared" si="2"/>
        <v>2997</v>
      </c>
      <c r="L41" s="14">
        <f t="shared" si="3"/>
        <v>2.4162499999999998</v>
      </c>
      <c r="M41" s="31"/>
      <c r="N41" s="31">
        <f t="shared" si="20"/>
        <v>0</v>
      </c>
      <c r="O41" s="35">
        <f t="shared" si="4"/>
        <v>0</v>
      </c>
      <c r="P41" s="33"/>
      <c r="Q41" s="33">
        <f t="shared" si="5"/>
        <v>0</v>
      </c>
      <c r="R41" s="38">
        <f t="shared" si="6"/>
        <v>0</v>
      </c>
      <c r="S41" s="31"/>
      <c r="T41" s="31">
        <f t="shared" si="21"/>
        <v>0</v>
      </c>
      <c r="U41" s="34">
        <f t="shared" si="7"/>
        <v>0</v>
      </c>
      <c r="V41" s="33"/>
      <c r="W41" s="33">
        <f t="shared" si="8"/>
        <v>0</v>
      </c>
      <c r="X41" s="38">
        <f t="shared" si="9"/>
        <v>0</v>
      </c>
      <c r="Y41" s="31">
        <v>7200</v>
      </c>
      <c r="Z41" s="31">
        <f t="shared" si="10"/>
        <v>1</v>
      </c>
      <c r="AA41" s="34">
        <f t="shared" si="11"/>
        <v>720</v>
      </c>
      <c r="AB41" s="33"/>
      <c r="AC41" s="33">
        <f t="shared" si="12"/>
        <v>0</v>
      </c>
      <c r="AD41" s="38">
        <f t="shared" si="13"/>
        <v>0</v>
      </c>
      <c r="AE41" s="31"/>
      <c r="AF41" s="31">
        <f t="shared" si="22"/>
        <v>0</v>
      </c>
      <c r="AG41" s="34">
        <f t="shared" si="14"/>
        <v>0</v>
      </c>
      <c r="AH41" s="33">
        <v>7200</v>
      </c>
      <c r="AI41" s="33">
        <f t="shared" si="15"/>
        <v>1</v>
      </c>
      <c r="AJ41" s="38">
        <f t="shared" si="16"/>
        <v>720</v>
      </c>
      <c r="AK41" s="31">
        <f>K41</f>
        <v>2997</v>
      </c>
      <c r="AL41" s="31">
        <f t="shared" si="17"/>
        <v>0.41625000000000001</v>
      </c>
      <c r="AM41" s="34">
        <f t="shared" si="18"/>
        <v>299.7</v>
      </c>
      <c r="AN41" s="14">
        <f t="shared" si="24"/>
        <v>17397</v>
      </c>
      <c r="AO41" s="14">
        <f t="shared" si="25"/>
        <v>2.4162499999999998</v>
      </c>
      <c r="AP41" s="14">
        <f t="shared" si="19"/>
        <v>0</v>
      </c>
      <c r="AQ41" s="24"/>
    </row>
    <row r="42" spans="1:43" ht="30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$AT$3*3</f>
        <v>21600</v>
      </c>
      <c r="K42" s="13">
        <f t="shared" si="2"/>
        <v>7071</v>
      </c>
      <c r="L42" s="14">
        <f t="shared" si="3"/>
        <v>3.9820833333333332</v>
      </c>
      <c r="M42" s="31">
        <v>7200</v>
      </c>
      <c r="N42" s="31">
        <f t="shared" si="20"/>
        <v>1</v>
      </c>
      <c r="O42" s="35">
        <f t="shared" si="4"/>
        <v>720</v>
      </c>
      <c r="P42" s="33">
        <f>K42</f>
        <v>7071</v>
      </c>
      <c r="Q42" s="33">
        <f t="shared" si="5"/>
        <v>0.98208333333333331</v>
      </c>
      <c r="R42" s="38">
        <f t="shared" si="6"/>
        <v>707.1</v>
      </c>
      <c r="S42" s="31"/>
      <c r="T42" s="31">
        <f t="shared" si="21"/>
        <v>0</v>
      </c>
      <c r="U42" s="34">
        <f t="shared" si="7"/>
        <v>0</v>
      </c>
      <c r="V42" s="33"/>
      <c r="W42" s="33">
        <f t="shared" si="8"/>
        <v>0</v>
      </c>
      <c r="X42" s="38">
        <f t="shared" si="9"/>
        <v>0</v>
      </c>
      <c r="Y42" s="31"/>
      <c r="Z42" s="31">
        <f t="shared" si="10"/>
        <v>0</v>
      </c>
      <c r="AA42" s="34">
        <f t="shared" si="11"/>
        <v>0</v>
      </c>
      <c r="AB42" s="33"/>
      <c r="AC42" s="33">
        <f t="shared" si="12"/>
        <v>0</v>
      </c>
      <c r="AD42" s="38">
        <f t="shared" si="13"/>
        <v>0</v>
      </c>
      <c r="AE42" s="31"/>
      <c r="AF42" s="31">
        <f t="shared" si="22"/>
        <v>0</v>
      </c>
      <c r="AG42" s="34">
        <f t="shared" si="14"/>
        <v>0</v>
      </c>
      <c r="AH42" s="33">
        <f>7200</f>
        <v>7200</v>
      </c>
      <c r="AI42" s="33">
        <f t="shared" si="15"/>
        <v>1</v>
      </c>
      <c r="AJ42" s="38">
        <f t="shared" si="16"/>
        <v>720</v>
      </c>
      <c r="AK42" s="31">
        <v>7200</v>
      </c>
      <c r="AL42" s="31">
        <f t="shared" si="17"/>
        <v>1</v>
      </c>
      <c r="AM42" s="34">
        <f t="shared" si="18"/>
        <v>720</v>
      </c>
      <c r="AN42" s="14">
        <f t="shared" si="24"/>
        <v>28671</v>
      </c>
      <c r="AO42" s="14">
        <f t="shared" si="25"/>
        <v>3.9820833333333332</v>
      </c>
      <c r="AP42" s="14">
        <f t="shared" si="19"/>
        <v>0</v>
      </c>
      <c r="AQ42" s="24"/>
    </row>
    <row r="43" spans="1:43" ht="30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$AT$3*1</f>
        <v>7200</v>
      </c>
      <c r="K43" s="13">
        <f t="shared" si="2"/>
        <v>5270</v>
      </c>
      <c r="L43" s="14">
        <f t="shared" si="3"/>
        <v>1.7319444444444445</v>
      </c>
      <c r="M43" s="31"/>
      <c r="N43" s="31">
        <f t="shared" si="20"/>
        <v>0</v>
      </c>
      <c r="O43" s="35">
        <f t="shared" si="4"/>
        <v>0</v>
      </c>
      <c r="P43" s="33"/>
      <c r="Q43" s="33">
        <f t="shared" si="5"/>
        <v>0</v>
      </c>
      <c r="R43" s="38">
        <f t="shared" si="6"/>
        <v>0</v>
      </c>
      <c r="S43" s="31"/>
      <c r="T43" s="31">
        <f t="shared" si="21"/>
        <v>0</v>
      </c>
      <c r="U43" s="34">
        <f t="shared" si="7"/>
        <v>0</v>
      </c>
      <c r="V43" s="33"/>
      <c r="W43" s="33">
        <f t="shared" si="8"/>
        <v>0</v>
      </c>
      <c r="X43" s="38">
        <f t="shared" si="9"/>
        <v>0</v>
      </c>
      <c r="Y43" s="31">
        <v>7200</v>
      </c>
      <c r="Z43" s="31">
        <f t="shared" si="10"/>
        <v>1</v>
      </c>
      <c r="AA43" s="34">
        <f t="shared" si="11"/>
        <v>720</v>
      </c>
      <c r="AB43" s="33"/>
      <c r="AC43" s="33">
        <f t="shared" si="12"/>
        <v>0</v>
      </c>
      <c r="AD43" s="38">
        <f t="shared" si="13"/>
        <v>0</v>
      </c>
      <c r="AE43" s="31"/>
      <c r="AF43" s="31">
        <f t="shared" si="22"/>
        <v>0</v>
      </c>
      <c r="AG43" s="34">
        <f t="shared" si="14"/>
        <v>0</v>
      </c>
      <c r="AH43" s="33"/>
      <c r="AI43" s="33">
        <f t="shared" si="15"/>
        <v>0</v>
      </c>
      <c r="AJ43" s="38">
        <f t="shared" si="16"/>
        <v>0</v>
      </c>
      <c r="AK43" s="31">
        <f>K43</f>
        <v>5270</v>
      </c>
      <c r="AL43" s="31">
        <f t="shared" si="17"/>
        <v>0.7319444444444444</v>
      </c>
      <c r="AM43" s="34">
        <f t="shared" si="18"/>
        <v>527</v>
      </c>
      <c r="AN43" s="14">
        <f t="shared" si="24"/>
        <v>12470</v>
      </c>
      <c r="AO43" s="14">
        <f t="shared" si="25"/>
        <v>1.7319444444444443</v>
      </c>
      <c r="AP43" s="14">
        <f t="shared" si="19"/>
        <v>0</v>
      </c>
      <c r="AQ43" s="24"/>
    </row>
    <row r="44" spans="1:43" ht="30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$AT$3*1</f>
        <v>7200</v>
      </c>
      <c r="K44" s="13">
        <f t="shared" si="2"/>
        <v>5324</v>
      </c>
      <c r="L44" s="14">
        <f t="shared" si="3"/>
        <v>1.7394444444444443</v>
      </c>
      <c r="M44" s="31"/>
      <c r="N44" s="31">
        <f t="shared" si="20"/>
        <v>0</v>
      </c>
      <c r="O44" s="35">
        <f t="shared" si="4"/>
        <v>0</v>
      </c>
      <c r="P44" s="33"/>
      <c r="Q44" s="33">
        <f t="shared" si="5"/>
        <v>0</v>
      </c>
      <c r="R44" s="38">
        <f t="shared" si="6"/>
        <v>0</v>
      </c>
      <c r="S44" s="31"/>
      <c r="T44" s="31">
        <f t="shared" si="21"/>
        <v>0</v>
      </c>
      <c r="U44" s="34">
        <f t="shared" si="7"/>
        <v>0</v>
      </c>
      <c r="V44" s="33">
        <f>7200</f>
        <v>7200</v>
      </c>
      <c r="W44" s="33">
        <f t="shared" si="8"/>
        <v>1</v>
      </c>
      <c r="X44" s="38">
        <f t="shared" si="9"/>
        <v>720</v>
      </c>
      <c r="Y44" s="31">
        <f>K44</f>
        <v>5324</v>
      </c>
      <c r="Z44" s="31">
        <f t="shared" si="10"/>
        <v>0.73944444444444446</v>
      </c>
      <c r="AA44" s="34">
        <f t="shared" si="11"/>
        <v>532.4</v>
      </c>
      <c r="AB44" s="33"/>
      <c r="AC44" s="33">
        <f t="shared" si="12"/>
        <v>0</v>
      </c>
      <c r="AD44" s="38">
        <f t="shared" si="13"/>
        <v>0</v>
      </c>
      <c r="AE44" s="31"/>
      <c r="AF44" s="31">
        <f t="shared" si="22"/>
        <v>0</v>
      </c>
      <c r="AG44" s="34">
        <f t="shared" si="14"/>
        <v>0</v>
      </c>
      <c r="AH44" s="33"/>
      <c r="AI44" s="33">
        <f t="shared" si="15"/>
        <v>0</v>
      </c>
      <c r="AJ44" s="38">
        <f t="shared" si="16"/>
        <v>0</v>
      </c>
      <c r="AK44" s="31"/>
      <c r="AL44" s="31">
        <f t="shared" si="17"/>
        <v>0</v>
      </c>
      <c r="AM44" s="34">
        <f t="shared" si="18"/>
        <v>0</v>
      </c>
      <c r="AN44" s="14">
        <f t="shared" si="24"/>
        <v>12524</v>
      </c>
      <c r="AO44" s="14">
        <f t="shared" si="25"/>
        <v>1.7394444444444446</v>
      </c>
      <c r="AP44" s="14">
        <f t="shared" si="19"/>
        <v>0</v>
      </c>
      <c r="AQ44" s="24"/>
    </row>
    <row r="45" spans="1:43" ht="30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$AT$3*1</f>
        <v>7200</v>
      </c>
      <c r="K45" s="13">
        <f t="shared" si="2"/>
        <v>6577</v>
      </c>
      <c r="L45" s="14">
        <f t="shared" si="3"/>
        <v>1.9134722222222222</v>
      </c>
      <c r="M45" s="31"/>
      <c r="N45" s="31">
        <f t="shared" si="20"/>
        <v>0</v>
      </c>
      <c r="O45" s="35">
        <f t="shared" si="4"/>
        <v>0</v>
      </c>
      <c r="P45" s="33"/>
      <c r="Q45" s="33">
        <f t="shared" si="5"/>
        <v>0</v>
      </c>
      <c r="R45" s="38">
        <f t="shared" si="6"/>
        <v>0</v>
      </c>
      <c r="S45" s="31"/>
      <c r="T45" s="31">
        <f t="shared" si="21"/>
        <v>0</v>
      </c>
      <c r="U45" s="34">
        <f t="shared" si="7"/>
        <v>0</v>
      </c>
      <c r="V45" s="33">
        <f>K45</f>
        <v>6577</v>
      </c>
      <c r="W45" s="33">
        <f t="shared" si="8"/>
        <v>0.91347222222222224</v>
      </c>
      <c r="X45" s="38">
        <f t="shared" si="9"/>
        <v>657.7</v>
      </c>
      <c r="Y45" s="31"/>
      <c r="Z45" s="31">
        <f t="shared" si="10"/>
        <v>0</v>
      </c>
      <c r="AA45" s="34">
        <f t="shared" si="11"/>
        <v>0</v>
      </c>
      <c r="AB45" s="33"/>
      <c r="AC45" s="33">
        <f t="shared" si="12"/>
        <v>0</v>
      </c>
      <c r="AD45" s="38">
        <f t="shared" si="13"/>
        <v>0</v>
      </c>
      <c r="AE45" s="31">
        <v>7200</v>
      </c>
      <c r="AF45" s="31">
        <f t="shared" si="22"/>
        <v>1</v>
      </c>
      <c r="AG45" s="34">
        <f t="shared" si="14"/>
        <v>720</v>
      </c>
      <c r="AH45" s="33"/>
      <c r="AI45" s="33">
        <f t="shared" si="15"/>
        <v>0</v>
      </c>
      <c r="AJ45" s="38">
        <f t="shared" si="16"/>
        <v>0</v>
      </c>
      <c r="AK45" s="31"/>
      <c r="AL45" s="31">
        <f t="shared" si="17"/>
        <v>0</v>
      </c>
      <c r="AM45" s="34">
        <f t="shared" si="18"/>
        <v>0</v>
      </c>
      <c r="AN45" s="14">
        <f t="shared" si="24"/>
        <v>13777</v>
      </c>
      <c r="AO45" s="14">
        <f t="shared" si="25"/>
        <v>1.9134722222222222</v>
      </c>
      <c r="AP45" s="14">
        <f t="shared" si="19"/>
        <v>0</v>
      </c>
      <c r="AQ45" s="24"/>
    </row>
    <row r="46" spans="1:43" ht="25.5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$AT$3*3</f>
        <v>21600</v>
      </c>
      <c r="K46" s="13">
        <f t="shared" si="2"/>
        <v>1657</v>
      </c>
      <c r="L46" s="14">
        <f t="shared" si="3"/>
        <v>3.2301388888888889</v>
      </c>
      <c r="M46" s="31"/>
      <c r="N46" s="31">
        <f t="shared" si="20"/>
        <v>0</v>
      </c>
      <c r="O46" s="35">
        <f t="shared" si="4"/>
        <v>0</v>
      </c>
      <c r="P46" s="33"/>
      <c r="Q46" s="33">
        <f t="shared" si="5"/>
        <v>0</v>
      </c>
      <c r="R46" s="38">
        <f t="shared" si="6"/>
        <v>0</v>
      </c>
      <c r="S46" s="31"/>
      <c r="T46" s="31">
        <f t="shared" si="21"/>
        <v>0</v>
      </c>
      <c r="U46" s="34">
        <f t="shared" si="7"/>
        <v>0</v>
      </c>
      <c r="V46" s="33"/>
      <c r="W46" s="33">
        <f t="shared" si="8"/>
        <v>0</v>
      </c>
      <c r="X46" s="38">
        <f t="shared" si="9"/>
        <v>0</v>
      </c>
      <c r="Y46" s="31">
        <v>7200</v>
      </c>
      <c r="Z46" s="31">
        <f t="shared" si="10"/>
        <v>1</v>
      </c>
      <c r="AA46" s="34">
        <f t="shared" si="11"/>
        <v>720</v>
      </c>
      <c r="AB46" s="33">
        <v>7200</v>
      </c>
      <c r="AC46" s="33">
        <f t="shared" si="12"/>
        <v>1</v>
      </c>
      <c r="AD46" s="38">
        <f t="shared" si="13"/>
        <v>720</v>
      </c>
      <c r="AE46" s="31">
        <v>7200</v>
      </c>
      <c r="AF46" s="31">
        <f t="shared" si="22"/>
        <v>1</v>
      </c>
      <c r="AG46" s="34">
        <f t="shared" si="14"/>
        <v>720</v>
      </c>
      <c r="AH46" s="33">
        <f>K46</f>
        <v>1657</v>
      </c>
      <c r="AI46" s="33">
        <f t="shared" si="15"/>
        <v>0.23013888888888889</v>
      </c>
      <c r="AJ46" s="38">
        <f t="shared" si="16"/>
        <v>165.70000000000002</v>
      </c>
      <c r="AK46" s="31"/>
      <c r="AL46" s="31">
        <f t="shared" si="17"/>
        <v>0</v>
      </c>
      <c r="AM46" s="34">
        <f t="shared" si="18"/>
        <v>0</v>
      </c>
      <c r="AN46" s="14">
        <f t="shared" si="24"/>
        <v>23257</v>
      </c>
      <c r="AO46" s="14">
        <f t="shared" si="25"/>
        <v>3.2301388888888889</v>
      </c>
      <c r="AP46" s="14">
        <f t="shared" si="19"/>
        <v>0</v>
      </c>
      <c r="AQ46" s="24"/>
    </row>
    <row r="47" spans="1:43" ht="30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$AT$3*1</f>
        <v>7200</v>
      </c>
      <c r="K47" s="13">
        <f t="shared" si="2"/>
        <v>2862</v>
      </c>
      <c r="L47" s="14">
        <f t="shared" si="3"/>
        <v>1.3975</v>
      </c>
      <c r="M47" s="31"/>
      <c r="N47" s="31">
        <f t="shared" si="20"/>
        <v>0</v>
      </c>
      <c r="O47" s="35">
        <f t="shared" si="4"/>
        <v>0</v>
      </c>
      <c r="P47" s="33"/>
      <c r="Q47" s="33">
        <f t="shared" si="5"/>
        <v>0</v>
      </c>
      <c r="R47" s="38">
        <f t="shared" si="6"/>
        <v>0</v>
      </c>
      <c r="S47" s="31"/>
      <c r="T47" s="31">
        <f t="shared" si="21"/>
        <v>0</v>
      </c>
      <c r="U47" s="34">
        <f t="shared" si="7"/>
        <v>0</v>
      </c>
      <c r="V47" s="33"/>
      <c r="W47" s="33">
        <f t="shared" si="8"/>
        <v>0</v>
      </c>
      <c r="X47" s="38">
        <f t="shared" si="9"/>
        <v>0</v>
      </c>
      <c r="Y47" s="31"/>
      <c r="Z47" s="31">
        <f t="shared" si="10"/>
        <v>0</v>
      </c>
      <c r="AA47" s="34">
        <f t="shared" si="11"/>
        <v>0</v>
      </c>
      <c r="AB47" s="33">
        <f>7200</f>
        <v>7200</v>
      </c>
      <c r="AC47" s="33">
        <f t="shared" si="12"/>
        <v>1</v>
      </c>
      <c r="AD47" s="38">
        <f t="shared" si="13"/>
        <v>720</v>
      </c>
      <c r="AE47" s="31">
        <f>K47</f>
        <v>2862</v>
      </c>
      <c r="AF47" s="31">
        <f t="shared" si="22"/>
        <v>0.39750000000000002</v>
      </c>
      <c r="AG47" s="34">
        <f t="shared" si="14"/>
        <v>286.2</v>
      </c>
      <c r="AH47" s="33"/>
      <c r="AI47" s="33">
        <f t="shared" si="15"/>
        <v>0</v>
      </c>
      <c r="AJ47" s="38">
        <f t="shared" si="16"/>
        <v>0</v>
      </c>
      <c r="AK47" s="31"/>
      <c r="AL47" s="31">
        <f t="shared" si="17"/>
        <v>0</v>
      </c>
      <c r="AM47" s="34">
        <f t="shared" si="18"/>
        <v>0</v>
      </c>
      <c r="AN47" s="14">
        <f t="shared" si="24"/>
        <v>10062</v>
      </c>
      <c r="AO47" s="14">
        <f t="shared" si="25"/>
        <v>1.3975</v>
      </c>
      <c r="AP47" s="14">
        <f t="shared" si="19"/>
        <v>0</v>
      </c>
      <c r="AQ47" s="24"/>
    </row>
    <row r="48" spans="1:43" ht="30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$AT$3*2</f>
        <v>14400</v>
      </c>
      <c r="K48" s="13">
        <f t="shared" si="2"/>
        <v>6602</v>
      </c>
      <c r="L48" s="14">
        <f t="shared" si="3"/>
        <v>2.9169444444444443</v>
      </c>
      <c r="M48" s="31">
        <v>7200</v>
      </c>
      <c r="N48" s="31">
        <f t="shared" si="20"/>
        <v>1</v>
      </c>
      <c r="O48" s="35">
        <f t="shared" si="4"/>
        <v>720</v>
      </c>
      <c r="P48" s="33">
        <v>7200</v>
      </c>
      <c r="Q48" s="33">
        <f t="shared" si="5"/>
        <v>1</v>
      </c>
      <c r="R48" s="38">
        <f t="shared" si="6"/>
        <v>720</v>
      </c>
      <c r="S48" s="31">
        <f>K48</f>
        <v>6602</v>
      </c>
      <c r="T48" s="31">
        <f t="shared" si="21"/>
        <v>0.91694444444444445</v>
      </c>
      <c r="U48" s="34">
        <f t="shared" si="7"/>
        <v>660.2</v>
      </c>
      <c r="V48" s="33"/>
      <c r="W48" s="33">
        <f t="shared" si="8"/>
        <v>0</v>
      </c>
      <c r="X48" s="38">
        <f t="shared" si="9"/>
        <v>0</v>
      </c>
      <c r="Y48" s="31"/>
      <c r="Z48" s="31">
        <f t="shared" si="10"/>
        <v>0</v>
      </c>
      <c r="AA48" s="34">
        <f t="shared" si="11"/>
        <v>0</v>
      </c>
      <c r="AB48" s="33"/>
      <c r="AC48" s="33">
        <f t="shared" si="12"/>
        <v>0</v>
      </c>
      <c r="AD48" s="38">
        <f t="shared" si="13"/>
        <v>0</v>
      </c>
      <c r="AE48" s="31"/>
      <c r="AF48" s="31">
        <f t="shared" si="22"/>
        <v>0</v>
      </c>
      <c r="AG48" s="34">
        <f t="shared" si="14"/>
        <v>0</v>
      </c>
      <c r="AH48" s="33"/>
      <c r="AI48" s="33">
        <f t="shared" si="15"/>
        <v>0</v>
      </c>
      <c r="AJ48" s="38">
        <f t="shared" si="16"/>
        <v>0</v>
      </c>
      <c r="AK48" s="31"/>
      <c r="AL48" s="31">
        <f t="shared" si="17"/>
        <v>0</v>
      </c>
      <c r="AM48" s="34">
        <f t="shared" si="18"/>
        <v>0</v>
      </c>
      <c r="AN48" s="14">
        <f t="shared" si="24"/>
        <v>21002</v>
      </c>
      <c r="AO48" s="14">
        <f t="shared" si="25"/>
        <v>2.9169444444444443</v>
      </c>
      <c r="AP48" s="14">
        <f t="shared" si="19"/>
        <v>0</v>
      </c>
      <c r="AQ48" s="24"/>
    </row>
    <row r="49" spans="1:43" ht="30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$AT$3*4</f>
        <v>28800</v>
      </c>
      <c r="K49" s="13">
        <f t="shared" si="2"/>
        <v>2825</v>
      </c>
      <c r="L49" s="14">
        <f t="shared" si="3"/>
        <v>4.3923611111111107</v>
      </c>
      <c r="M49" s="31"/>
      <c r="N49" s="31">
        <f t="shared" si="20"/>
        <v>0</v>
      </c>
      <c r="O49" s="35">
        <f t="shared" si="4"/>
        <v>0</v>
      </c>
      <c r="P49" s="33"/>
      <c r="Q49" s="33">
        <f t="shared" si="5"/>
        <v>0</v>
      </c>
      <c r="R49" s="38">
        <f t="shared" si="6"/>
        <v>0</v>
      </c>
      <c r="S49" s="31"/>
      <c r="T49" s="31">
        <f t="shared" si="21"/>
        <v>0</v>
      </c>
      <c r="U49" s="34">
        <f t="shared" si="7"/>
        <v>0</v>
      </c>
      <c r="V49" s="33"/>
      <c r="W49" s="33">
        <f t="shared" si="8"/>
        <v>0</v>
      </c>
      <c r="X49" s="38">
        <f t="shared" si="9"/>
        <v>0</v>
      </c>
      <c r="Y49" s="31">
        <f>K49</f>
        <v>2825</v>
      </c>
      <c r="Z49" s="31">
        <f t="shared" si="10"/>
        <v>0.3923611111111111</v>
      </c>
      <c r="AA49" s="34">
        <f t="shared" si="11"/>
        <v>282.5</v>
      </c>
      <c r="AB49" s="33">
        <f>7200</f>
        <v>7200</v>
      </c>
      <c r="AC49" s="33">
        <f t="shared" si="12"/>
        <v>1</v>
      </c>
      <c r="AD49" s="38">
        <f t="shared" si="13"/>
        <v>720</v>
      </c>
      <c r="AE49" s="31">
        <f>7200</f>
        <v>7200</v>
      </c>
      <c r="AF49" s="31">
        <f t="shared" si="22"/>
        <v>1</v>
      </c>
      <c r="AG49" s="34">
        <f t="shared" si="14"/>
        <v>720</v>
      </c>
      <c r="AH49" s="33">
        <f>7200</f>
        <v>7200</v>
      </c>
      <c r="AI49" s="33">
        <f t="shared" si="15"/>
        <v>1</v>
      </c>
      <c r="AJ49" s="38">
        <f t="shared" si="16"/>
        <v>720</v>
      </c>
      <c r="AK49" s="31">
        <f>7200</f>
        <v>7200</v>
      </c>
      <c r="AL49" s="31">
        <f t="shared" si="17"/>
        <v>1</v>
      </c>
      <c r="AM49" s="34">
        <f t="shared" si="18"/>
        <v>720</v>
      </c>
      <c r="AN49" s="14">
        <f t="shared" si="24"/>
        <v>31625</v>
      </c>
      <c r="AO49" s="14">
        <f t="shared" si="25"/>
        <v>4.3923611111111107</v>
      </c>
      <c r="AP49" s="14">
        <f t="shared" si="19"/>
        <v>0</v>
      </c>
      <c r="AQ49" s="24"/>
    </row>
    <row r="50" spans="1:43" ht="30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$AT$3*2</f>
        <v>14400</v>
      </c>
      <c r="K50" s="13">
        <f t="shared" si="2"/>
        <v>6111</v>
      </c>
      <c r="L50" s="14">
        <f t="shared" si="3"/>
        <v>2.8487499999999999</v>
      </c>
      <c r="M50" s="31"/>
      <c r="N50" s="31">
        <f t="shared" si="20"/>
        <v>0</v>
      </c>
      <c r="O50" s="35">
        <f t="shared" si="4"/>
        <v>0</v>
      </c>
      <c r="P50" s="33"/>
      <c r="Q50" s="33">
        <f t="shared" si="5"/>
        <v>0</v>
      </c>
      <c r="R50" s="38">
        <f t="shared" si="6"/>
        <v>0</v>
      </c>
      <c r="S50" s="31"/>
      <c r="T50" s="31">
        <f t="shared" si="21"/>
        <v>0</v>
      </c>
      <c r="U50" s="34">
        <f t="shared" si="7"/>
        <v>0</v>
      </c>
      <c r="V50" s="33"/>
      <c r="W50" s="33">
        <f t="shared" si="8"/>
        <v>0</v>
      </c>
      <c r="X50" s="38">
        <f t="shared" si="9"/>
        <v>0</v>
      </c>
      <c r="Y50" s="31"/>
      <c r="Z50" s="31">
        <f t="shared" si="10"/>
        <v>0</v>
      </c>
      <c r="AA50" s="34">
        <f t="shared" si="11"/>
        <v>0</v>
      </c>
      <c r="AB50" s="33">
        <v>7200</v>
      </c>
      <c r="AC50" s="33">
        <f t="shared" si="12"/>
        <v>1</v>
      </c>
      <c r="AD50" s="38">
        <f t="shared" si="13"/>
        <v>720</v>
      </c>
      <c r="AE50" s="31"/>
      <c r="AF50" s="31">
        <f t="shared" si="22"/>
        <v>0</v>
      </c>
      <c r="AG50" s="34">
        <f t="shared" si="14"/>
        <v>0</v>
      </c>
      <c r="AH50" s="33">
        <f>K50</f>
        <v>6111</v>
      </c>
      <c r="AI50" s="33">
        <f t="shared" si="15"/>
        <v>0.84875</v>
      </c>
      <c r="AJ50" s="38">
        <f t="shared" si="16"/>
        <v>611.1</v>
      </c>
      <c r="AK50" s="31">
        <v>7200</v>
      </c>
      <c r="AL50" s="31">
        <f t="shared" si="17"/>
        <v>1</v>
      </c>
      <c r="AM50" s="34">
        <f t="shared" si="18"/>
        <v>720</v>
      </c>
      <c r="AN50" s="14">
        <f t="shared" si="24"/>
        <v>20511</v>
      </c>
      <c r="AO50" s="14">
        <f t="shared" si="25"/>
        <v>2.8487499999999999</v>
      </c>
      <c r="AP50" s="14">
        <f t="shared" si="19"/>
        <v>0</v>
      </c>
      <c r="AQ50" s="24"/>
    </row>
    <row r="51" spans="1:43" ht="30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$AT$3*1</f>
        <v>7200</v>
      </c>
      <c r="K51" s="13">
        <f t="shared" si="2"/>
        <v>3501</v>
      </c>
      <c r="L51" s="14">
        <f t="shared" si="3"/>
        <v>1.4862500000000001</v>
      </c>
      <c r="M51" s="31"/>
      <c r="N51" s="31">
        <f t="shared" si="20"/>
        <v>0</v>
      </c>
      <c r="O51" s="35">
        <f t="shared" si="4"/>
        <v>0</v>
      </c>
      <c r="P51" s="33"/>
      <c r="Q51" s="33">
        <f t="shared" si="5"/>
        <v>0</v>
      </c>
      <c r="R51" s="38">
        <f t="shared" si="6"/>
        <v>0</v>
      </c>
      <c r="S51" s="31"/>
      <c r="T51" s="31">
        <f t="shared" si="21"/>
        <v>0</v>
      </c>
      <c r="U51" s="34">
        <f t="shared" si="7"/>
        <v>0</v>
      </c>
      <c r="V51" s="33"/>
      <c r="W51" s="33">
        <f t="shared" si="8"/>
        <v>0</v>
      </c>
      <c r="X51" s="38">
        <f t="shared" si="9"/>
        <v>0</v>
      </c>
      <c r="Y51" s="31"/>
      <c r="Z51" s="31">
        <f t="shared" si="10"/>
        <v>0</v>
      </c>
      <c r="AA51" s="34">
        <f t="shared" si="11"/>
        <v>0</v>
      </c>
      <c r="AB51" s="33">
        <v>7200</v>
      </c>
      <c r="AC51" s="33">
        <f t="shared" si="12"/>
        <v>1</v>
      </c>
      <c r="AD51" s="38">
        <f t="shared" si="13"/>
        <v>720</v>
      </c>
      <c r="AE51" s="31">
        <f>K51</f>
        <v>3501</v>
      </c>
      <c r="AF51" s="31">
        <f t="shared" si="22"/>
        <v>0.48625000000000002</v>
      </c>
      <c r="AG51" s="34">
        <f t="shared" si="14"/>
        <v>350.1</v>
      </c>
      <c r="AH51" s="33"/>
      <c r="AI51" s="33">
        <f t="shared" si="15"/>
        <v>0</v>
      </c>
      <c r="AJ51" s="38">
        <f t="shared" si="16"/>
        <v>0</v>
      </c>
      <c r="AK51" s="31"/>
      <c r="AL51" s="31">
        <f t="shared" si="17"/>
        <v>0</v>
      </c>
      <c r="AM51" s="34">
        <f t="shared" si="18"/>
        <v>0</v>
      </c>
      <c r="AN51" s="14">
        <f t="shared" si="24"/>
        <v>10701</v>
      </c>
      <c r="AO51" s="14">
        <f t="shared" si="25"/>
        <v>1.4862500000000001</v>
      </c>
      <c r="AP51" s="14">
        <f t="shared" si="19"/>
        <v>0</v>
      </c>
      <c r="AQ51" s="24"/>
    </row>
    <row r="52" spans="1:43" ht="30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2"/>
        <v>4210</v>
      </c>
      <c r="L52" s="14">
        <f t="shared" si="3"/>
        <v>0.58472222222222225</v>
      </c>
      <c r="M52" s="31"/>
      <c r="N52" s="31">
        <f t="shared" si="20"/>
        <v>0</v>
      </c>
      <c r="O52" s="35">
        <f t="shared" si="4"/>
        <v>0</v>
      </c>
      <c r="P52" s="33"/>
      <c r="Q52" s="33">
        <f t="shared" si="5"/>
        <v>0</v>
      </c>
      <c r="R52" s="38">
        <f t="shared" si="6"/>
        <v>0</v>
      </c>
      <c r="S52" s="31"/>
      <c r="T52" s="31">
        <f t="shared" si="21"/>
        <v>0</v>
      </c>
      <c r="U52" s="34">
        <f t="shared" si="7"/>
        <v>0</v>
      </c>
      <c r="V52" s="33"/>
      <c r="W52" s="33">
        <f t="shared" si="8"/>
        <v>0</v>
      </c>
      <c r="X52" s="38">
        <f t="shared" si="9"/>
        <v>0</v>
      </c>
      <c r="Y52" s="31"/>
      <c r="Z52" s="31">
        <f t="shared" si="10"/>
        <v>0</v>
      </c>
      <c r="AA52" s="34">
        <f t="shared" si="11"/>
        <v>0</v>
      </c>
      <c r="AB52" s="33"/>
      <c r="AC52" s="33">
        <f t="shared" si="12"/>
        <v>0</v>
      </c>
      <c r="AD52" s="38">
        <f t="shared" si="13"/>
        <v>0</v>
      </c>
      <c r="AE52" s="31"/>
      <c r="AF52" s="31">
        <f t="shared" si="22"/>
        <v>0</v>
      </c>
      <c r="AG52" s="34">
        <f t="shared" si="14"/>
        <v>0</v>
      </c>
      <c r="AH52" s="33"/>
      <c r="AI52" s="33">
        <f t="shared" si="15"/>
        <v>0</v>
      </c>
      <c r="AJ52" s="38">
        <f t="shared" si="16"/>
        <v>0</v>
      </c>
      <c r="AK52" s="31">
        <f>K52</f>
        <v>4210</v>
      </c>
      <c r="AL52" s="31">
        <f t="shared" si="17"/>
        <v>0.58472222222222225</v>
      </c>
      <c r="AM52" s="34">
        <f t="shared" si="18"/>
        <v>421</v>
      </c>
      <c r="AN52" s="14">
        <f t="shared" si="24"/>
        <v>4210</v>
      </c>
      <c r="AO52" s="14">
        <f t="shared" si="25"/>
        <v>0.58472222222222225</v>
      </c>
      <c r="AP52" s="14">
        <f t="shared" si="19"/>
        <v>0</v>
      </c>
      <c r="AQ52" s="24"/>
    </row>
    <row r="53" spans="1:43" ht="30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$AT$3*3</f>
        <v>21600</v>
      </c>
      <c r="K53" s="13">
        <f t="shared" si="2"/>
        <v>3341</v>
      </c>
      <c r="L53" s="14">
        <f t="shared" si="3"/>
        <v>3.4640277777777779</v>
      </c>
      <c r="M53" s="31"/>
      <c r="N53" s="31">
        <f t="shared" si="20"/>
        <v>0</v>
      </c>
      <c r="O53" s="35">
        <f t="shared" si="4"/>
        <v>0</v>
      </c>
      <c r="P53" s="33"/>
      <c r="Q53" s="33">
        <f t="shared" si="5"/>
        <v>0</v>
      </c>
      <c r="R53" s="38">
        <f t="shared" si="6"/>
        <v>0</v>
      </c>
      <c r="S53" s="31"/>
      <c r="T53" s="31">
        <f t="shared" si="21"/>
        <v>0</v>
      </c>
      <c r="U53" s="34">
        <f t="shared" si="7"/>
        <v>0</v>
      </c>
      <c r="V53" s="33">
        <v>7200</v>
      </c>
      <c r="W53" s="33">
        <f t="shared" si="8"/>
        <v>1</v>
      </c>
      <c r="X53" s="38">
        <f t="shared" si="9"/>
        <v>720</v>
      </c>
      <c r="Y53" s="31"/>
      <c r="Z53" s="31">
        <f t="shared" si="10"/>
        <v>0</v>
      </c>
      <c r="AA53" s="34">
        <f t="shared" si="11"/>
        <v>0</v>
      </c>
      <c r="AB53" s="33"/>
      <c r="AC53" s="33">
        <f t="shared" si="12"/>
        <v>0</v>
      </c>
      <c r="AD53" s="38">
        <f t="shared" si="13"/>
        <v>0</v>
      </c>
      <c r="AE53" s="31">
        <f>K53</f>
        <v>3341</v>
      </c>
      <c r="AF53" s="31">
        <f t="shared" si="22"/>
        <v>0.46402777777777776</v>
      </c>
      <c r="AG53" s="34">
        <f t="shared" si="14"/>
        <v>334.1</v>
      </c>
      <c r="AH53" s="33">
        <v>7200</v>
      </c>
      <c r="AI53" s="33">
        <f t="shared" si="15"/>
        <v>1</v>
      </c>
      <c r="AJ53" s="38">
        <f t="shared" si="16"/>
        <v>720</v>
      </c>
      <c r="AK53" s="31">
        <v>7200</v>
      </c>
      <c r="AL53" s="31">
        <f t="shared" si="17"/>
        <v>1</v>
      </c>
      <c r="AM53" s="34">
        <f t="shared" si="18"/>
        <v>720</v>
      </c>
      <c r="AN53" s="14">
        <f t="shared" si="24"/>
        <v>24941</v>
      </c>
      <c r="AO53" s="14">
        <f t="shared" si="25"/>
        <v>3.4640277777777779</v>
      </c>
      <c r="AP53" s="14">
        <f t="shared" si="19"/>
        <v>0</v>
      </c>
      <c r="AQ53" s="24"/>
    </row>
    <row r="54" spans="1:43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$AT$3*9</f>
        <v>64800</v>
      </c>
      <c r="K54" s="13">
        <f t="shared" si="2"/>
        <v>103</v>
      </c>
      <c r="L54" s="14">
        <f t="shared" si="3"/>
        <v>9.0143055555555556</v>
      </c>
      <c r="M54" s="31">
        <v>7200</v>
      </c>
      <c r="N54" s="31">
        <f t="shared" si="20"/>
        <v>1</v>
      </c>
      <c r="O54" s="35">
        <f t="shared" si="4"/>
        <v>720</v>
      </c>
      <c r="P54" s="33">
        <v>7200</v>
      </c>
      <c r="Q54" s="33">
        <f t="shared" si="5"/>
        <v>1</v>
      </c>
      <c r="R54" s="38">
        <f t="shared" si="6"/>
        <v>720</v>
      </c>
      <c r="S54" s="31">
        <v>7200</v>
      </c>
      <c r="T54" s="31">
        <f t="shared" si="21"/>
        <v>1</v>
      </c>
      <c r="U54" s="34">
        <f t="shared" si="7"/>
        <v>720</v>
      </c>
      <c r="V54" s="33">
        <v>7200</v>
      </c>
      <c r="W54" s="33">
        <f t="shared" si="8"/>
        <v>1</v>
      </c>
      <c r="X54" s="38">
        <f t="shared" si="9"/>
        <v>720</v>
      </c>
      <c r="Y54" s="31">
        <v>7200</v>
      </c>
      <c r="Z54" s="31">
        <f t="shared" si="10"/>
        <v>1</v>
      </c>
      <c r="AA54" s="34">
        <f t="shared" si="11"/>
        <v>720</v>
      </c>
      <c r="AB54" s="33">
        <v>7200</v>
      </c>
      <c r="AC54" s="33">
        <f t="shared" si="12"/>
        <v>1</v>
      </c>
      <c r="AD54" s="38">
        <f t="shared" si="13"/>
        <v>720</v>
      </c>
      <c r="AE54" s="31">
        <v>7200</v>
      </c>
      <c r="AF54" s="31">
        <f t="shared" si="22"/>
        <v>1</v>
      </c>
      <c r="AG54" s="34">
        <f t="shared" si="14"/>
        <v>720</v>
      </c>
      <c r="AH54" s="33">
        <f>7200+K54</f>
        <v>7303</v>
      </c>
      <c r="AI54" s="33">
        <f t="shared" si="15"/>
        <v>1.0143055555555556</v>
      </c>
      <c r="AJ54" s="38">
        <f t="shared" si="16"/>
        <v>730.30000000000007</v>
      </c>
      <c r="AK54" s="31">
        <v>7200</v>
      </c>
      <c r="AL54" s="31">
        <f t="shared" si="17"/>
        <v>1</v>
      </c>
      <c r="AM54" s="34">
        <f t="shared" si="18"/>
        <v>720</v>
      </c>
      <c r="AN54" s="14">
        <f t="shared" si="24"/>
        <v>64903</v>
      </c>
      <c r="AO54" s="14">
        <f t="shared" si="25"/>
        <v>9.0143055555555556</v>
      </c>
      <c r="AP54" s="14">
        <f t="shared" si="19"/>
        <v>0</v>
      </c>
      <c r="AQ54" s="24"/>
    </row>
    <row r="55" spans="1:43" ht="30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$AT$3*2</f>
        <v>14400</v>
      </c>
      <c r="K55" s="13">
        <f t="shared" si="2"/>
        <v>4735</v>
      </c>
      <c r="L55" s="14">
        <f t="shared" si="3"/>
        <v>2.6576388888888891</v>
      </c>
      <c r="M55" s="31"/>
      <c r="N55" s="31">
        <f t="shared" si="20"/>
        <v>0</v>
      </c>
      <c r="O55" s="35">
        <f t="shared" si="4"/>
        <v>0</v>
      </c>
      <c r="P55" s="33"/>
      <c r="Q55" s="33">
        <f t="shared" si="5"/>
        <v>0</v>
      </c>
      <c r="R55" s="38">
        <f t="shared" si="6"/>
        <v>0</v>
      </c>
      <c r="S55" s="31"/>
      <c r="T55" s="31">
        <f t="shared" si="21"/>
        <v>0</v>
      </c>
      <c r="U55" s="34">
        <f t="shared" si="7"/>
        <v>0</v>
      </c>
      <c r="V55" s="33"/>
      <c r="W55" s="33">
        <f t="shared" si="8"/>
        <v>0</v>
      </c>
      <c r="X55" s="38">
        <f t="shared" si="9"/>
        <v>0</v>
      </c>
      <c r="Y55" s="31"/>
      <c r="Z55" s="31">
        <f t="shared" si="10"/>
        <v>0</v>
      </c>
      <c r="AA55" s="34">
        <f t="shared" si="11"/>
        <v>0</v>
      </c>
      <c r="AB55" s="33"/>
      <c r="AC55" s="33">
        <f t="shared" si="12"/>
        <v>0</v>
      </c>
      <c r="AD55" s="38">
        <f t="shared" si="13"/>
        <v>0</v>
      </c>
      <c r="AE55" s="31">
        <v>7200</v>
      </c>
      <c r="AF55" s="31">
        <f t="shared" si="22"/>
        <v>1</v>
      </c>
      <c r="AG55" s="34">
        <f t="shared" si="14"/>
        <v>720</v>
      </c>
      <c r="AH55" s="33">
        <f>K55</f>
        <v>4735</v>
      </c>
      <c r="AI55" s="33">
        <f t="shared" si="15"/>
        <v>0.65763888888888888</v>
      </c>
      <c r="AJ55" s="38">
        <f t="shared" si="16"/>
        <v>473.5</v>
      </c>
      <c r="AK55" s="31">
        <f>7200</f>
        <v>7200</v>
      </c>
      <c r="AL55" s="31">
        <f t="shared" si="17"/>
        <v>1</v>
      </c>
      <c r="AM55" s="34">
        <f t="shared" si="18"/>
        <v>720</v>
      </c>
      <c r="AN55" s="14">
        <f t="shared" si="24"/>
        <v>19135</v>
      </c>
      <c r="AO55" s="14">
        <f t="shared" si="25"/>
        <v>2.6576388888888891</v>
      </c>
      <c r="AP55" s="14">
        <f t="shared" si="19"/>
        <v>0</v>
      </c>
      <c r="AQ55" s="24"/>
    </row>
    <row r="56" spans="1:43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$AT$3*8</f>
        <v>57600</v>
      </c>
      <c r="K56" s="13">
        <f t="shared" si="2"/>
        <v>3216</v>
      </c>
      <c r="L56" s="14">
        <f t="shared" si="3"/>
        <v>8.4466666666666672</v>
      </c>
      <c r="M56" s="31">
        <f>K56</f>
        <v>3216</v>
      </c>
      <c r="N56" s="31">
        <f t="shared" si="20"/>
        <v>0.44666666666666666</v>
      </c>
      <c r="O56" s="35">
        <f t="shared" si="4"/>
        <v>321.60000000000002</v>
      </c>
      <c r="P56" s="33">
        <v>7200</v>
      </c>
      <c r="Q56" s="33">
        <f t="shared" si="5"/>
        <v>1</v>
      </c>
      <c r="R56" s="38">
        <f t="shared" si="6"/>
        <v>720</v>
      </c>
      <c r="S56" s="31">
        <v>7200</v>
      </c>
      <c r="T56" s="31">
        <f t="shared" si="21"/>
        <v>1</v>
      </c>
      <c r="U56" s="34">
        <f t="shared" si="7"/>
        <v>720</v>
      </c>
      <c r="V56" s="33">
        <v>7200</v>
      </c>
      <c r="W56" s="33">
        <f t="shared" si="8"/>
        <v>1</v>
      </c>
      <c r="X56" s="38">
        <f t="shared" si="9"/>
        <v>720</v>
      </c>
      <c r="Y56" s="31">
        <v>7200</v>
      </c>
      <c r="Z56" s="31">
        <f t="shared" si="10"/>
        <v>1</v>
      </c>
      <c r="AA56" s="34">
        <f t="shared" si="11"/>
        <v>720</v>
      </c>
      <c r="AB56" s="33">
        <v>7200</v>
      </c>
      <c r="AC56" s="33">
        <f t="shared" si="12"/>
        <v>1</v>
      </c>
      <c r="AD56" s="38">
        <f t="shared" si="13"/>
        <v>720</v>
      </c>
      <c r="AE56" s="31">
        <v>7200</v>
      </c>
      <c r="AF56" s="31">
        <f t="shared" si="22"/>
        <v>1</v>
      </c>
      <c r="AG56" s="34">
        <f t="shared" si="14"/>
        <v>720</v>
      </c>
      <c r="AH56" s="33">
        <v>7200</v>
      </c>
      <c r="AI56" s="33">
        <f t="shared" si="15"/>
        <v>1</v>
      </c>
      <c r="AJ56" s="38">
        <f t="shared" si="16"/>
        <v>720</v>
      </c>
      <c r="AK56" s="31">
        <v>7200</v>
      </c>
      <c r="AL56" s="31">
        <f t="shared" si="17"/>
        <v>1</v>
      </c>
      <c r="AM56" s="34">
        <f t="shared" si="18"/>
        <v>720</v>
      </c>
      <c r="AN56" s="14">
        <f t="shared" si="24"/>
        <v>60816</v>
      </c>
      <c r="AO56" s="14">
        <f t="shared" si="25"/>
        <v>8.4466666666666672</v>
      </c>
      <c r="AP56" s="14">
        <f t="shared" si="19"/>
        <v>0</v>
      </c>
      <c r="AQ56" s="24"/>
    </row>
    <row r="57" spans="1:43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$AT$3*9</f>
        <v>64800</v>
      </c>
      <c r="K57" s="13">
        <f t="shared" si="2"/>
        <v>1478</v>
      </c>
      <c r="L57" s="14">
        <f t="shared" si="3"/>
        <v>9.205277777777777</v>
      </c>
      <c r="M57" s="31">
        <v>7200</v>
      </c>
      <c r="N57" s="31">
        <f t="shared" si="20"/>
        <v>1</v>
      </c>
      <c r="O57" s="35">
        <f t="shared" si="4"/>
        <v>720</v>
      </c>
      <c r="P57" s="33">
        <v>7200</v>
      </c>
      <c r="Q57" s="33">
        <f t="shared" si="5"/>
        <v>1</v>
      </c>
      <c r="R57" s="38">
        <f t="shared" si="6"/>
        <v>720</v>
      </c>
      <c r="S57" s="31">
        <v>7200</v>
      </c>
      <c r="T57" s="31">
        <f t="shared" si="21"/>
        <v>1</v>
      </c>
      <c r="U57" s="34">
        <f t="shared" si="7"/>
        <v>720</v>
      </c>
      <c r="V57" s="33">
        <v>7200</v>
      </c>
      <c r="W57" s="33">
        <f t="shared" si="8"/>
        <v>1</v>
      </c>
      <c r="X57" s="38">
        <f t="shared" si="9"/>
        <v>720</v>
      </c>
      <c r="Y57" s="31">
        <v>7200</v>
      </c>
      <c r="Z57" s="31">
        <f t="shared" si="10"/>
        <v>1</v>
      </c>
      <c r="AA57" s="34">
        <f t="shared" si="11"/>
        <v>720</v>
      </c>
      <c r="AB57" s="33">
        <v>7200</v>
      </c>
      <c r="AC57" s="33">
        <f t="shared" si="12"/>
        <v>1</v>
      </c>
      <c r="AD57" s="38">
        <f t="shared" si="13"/>
        <v>720</v>
      </c>
      <c r="AE57" s="31">
        <f>(7200+K57)</f>
        <v>8678</v>
      </c>
      <c r="AF57" s="31">
        <f t="shared" si="22"/>
        <v>1.2052777777777777</v>
      </c>
      <c r="AG57" s="34">
        <f t="shared" si="14"/>
        <v>867.80000000000007</v>
      </c>
      <c r="AH57" s="33">
        <v>7200</v>
      </c>
      <c r="AI57" s="33">
        <f t="shared" si="15"/>
        <v>1</v>
      </c>
      <c r="AJ57" s="38">
        <f t="shared" si="16"/>
        <v>720</v>
      </c>
      <c r="AK57" s="31">
        <v>7200</v>
      </c>
      <c r="AL57" s="31">
        <f t="shared" si="17"/>
        <v>1</v>
      </c>
      <c r="AM57" s="34">
        <f t="shared" si="18"/>
        <v>720</v>
      </c>
      <c r="AN57" s="14">
        <f t="shared" si="24"/>
        <v>66278</v>
      </c>
      <c r="AO57" s="14">
        <f t="shared" si="25"/>
        <v>9.205277777777777</v>
      </c>
      <c r="AP57" s="14">
        <f t="shared" si="19"/>
        <v>0</v>
      </c>
      <c r="AQ57" s="24"/>
    </row>
    <row r="58" spans="1:43" ht="30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$AT$3*2</f>
        <v>14400</v>
      </c>
      <c r="K58" s="13">
        <f t="shared" si="2"/>
        <v>4114</v>
      </c>
      <c r="L58" s="14">
        <f t="shared" si="3"/>
        <v>2.5713888888888889</v>
      </c>
      <c r="M58" s="31"/>
      <c r="N58" s="31">
        <f t="shared" si="20"/>
        <v>0</v>
      </c>
      <c r="O58" s="35">
        <f t="shared" si="4"/>
        <v>0</v>
      </c>
      <c r="P58" s="33"/>
      <c r="Q58" s="33">
        <f t="shared" si="5"/>
        <v>0</v>
      </c>
      <c r="R58" s="38">
        <f t="shared" si="6"/>
        <v>0</v>
      </c>
      <c r="S58" s="31"/>
      <c r="T58" s="31">
        <f t="shared" si="21"/>
        <v>0</v>
      </c>
      <c r="U58" s="34">
        <f t="shared" si="7"/>
        <v>0</v>
      </c>
      <c r="V58" s="33"/>
      <c r="W58" s="33">
        <f t="shared" si="8"/>
        <v>0</v>
      </c>
      <c r="X58" s="38">
        <f t="shared" si="9"/>
        <v>0</v>
      </c>
      <c r="Y58" s="31"/>
      <c r="Z58" s="31">
        <f t="shared" si="10"/>
        <v>0</v>
      </c>
      <c r="AA58" s="34">
        <f t="shared" si="11"/>
        <v>0</v>
      </c>
      <c r="AB58" s="33">
        <f>K58</f>
        <v>4114</v>
      </c>
      <c r="AC58" s="33">
        <f t="shared" si="12"/>
        <v>0.57138888888888884</v>
      </c>
      <c r="AD58" s="38">
        <f t="shared" si="13"/>
        <v>411.40000000000003</v>
      </c>
      <c r="AE58" s="31">
        <f>7200</f>
        <v>7200</v>
      </c>
      <c r="AF58" s="31">
        <f t="shared" si="22"/>
        <v>1</v>
      </c>
      <c r="AG58" s="34">
        <f t="shared" si="14"/>
        <v>720</v>
      </c>
      <c r="AH58" s="33">
        <f>7200</f>
        <v>7200</v>
      </c>
      <c r="AI58" s="33">
        <f t="shared" si="15"/>
        <v>1</v>
      </c>
      <c r="AJ58" s="38">
        <f t="shared" si="16"/>
        <v>720</v>
      </c>
      <c r="AK58" s="31"/>
      <c r="AL58" s="31">
        <f t="shared" si="17"/>
        <v>0</v>
      </c>
      <c r="AM58" s="34">
        <f t="shared" si="18"/>
        <v>0</v>
      </c>
      <c r="AN58" s="14">
        <f t="shared" si="24"/>
        <v>18514</v>
      </c>
      <c r="AO58" s="14">
        <f t="shared" si="25"/>
        <v>2.5713888888888889</v>
      </c>
      <c r="AP58" s="14">
        <f t="shared" si="19"/>
        <v>0</v>
      </c>
      <c r="AQ58" s="24"/>
    </row>
    <row r="59" spans="1:43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$AT$3*6</f>
        <v>43200</v>
      </c>
      <c r="K59" s="13">
        <f t="shared" si="2"/>
        <v>6172</v>
      </c>
      <c r="L59" s="14">
        <f t="shared" si="3"/>
        <v>6.8572222222222221</v>
      </c>
      <c r="M59" s="31">
        <f>7200</f>
        <v>7200</v>
      </c>
      <c r="N59" s="31">
        <f t="shared" si="20"/>
        <v>1</v>
      </c>
      <c r="O59" s="35">
        <f t="shared" si="4"/>
        <v>720</v>
      </c>
      <c r="P59" s="33">
        <f>7200</f>
        <v>7200</v>
      </c>
      <c r="Q59" s="33">
        <f t="shared" si="5"/>
        <v>1</v>
      </c>
      <c r="R59" s="38">
        <f t="shared" si="6"/>
        <v>720</v>
      </c>
      <c r="S59" s="31">
        <v>7200</v>
      </c>
      <c r="T59" s="31">
        <f t="shared" si="21"/>
        <v>1</v>
      </c>
      <c r="U59" s="34">
        <f t="shared" si="7"/>
        <v>720</v>
      </c>
      <c r="V59" s="33">
        <v>7200</v>
      </c>
      <c r="W59" s="33">
        <f t="shared" si="8"/>
        <v>1</v>
      </c>
      <c r="X59" s="38">
        <f t="shared" si="9"/>
        <v>720</v>
      </c>
      <c r="Y59" s="31">
        <v>7200</v>
      </c>
      <c r="Z59" s="31">
        <f t="shared" si="10"/>
        <v>1</v>
      </c>
      <c r="AA59" s="34">
        <f t="shared" si="11"/>
        <v>720</v>
      </c>
      <c r="AB59" s="33">
        <v>7200</v>
      </c>
      <c r="AC59" s="33">
        <f t="shared" si="12"/>
        <v>1</v>
      </c>
      <c r="AD59" s="38">
        <f t="shared" si="13"/>
        <v>720</v>
      </c>
      <c r="AE59" s="31">
        <f>K59</f>
        <v>6172</v>
      </c>
      <c r="AF59" s="31">
        <f t="shared" si="22"/>
        <v>0.85722222222222222</v>
      </c>
      <c r="AG59" s="34">
        <f t="shared" si="14"/>
        <v>617.20000000000005</v>
      </c>
      <c r="AH59" s="33"/>
      <c r="AI59" s="33">
        <f t="shared" si="15"/>
        <v>0</v>
      </c>
      <c r="AJ59" s="38">
        <f t="shared" si="16"/>
        <v>0</v>
      </c>
      <c r="AK59" s="31"/>
      <c r="AL59" s="31">
        <f t="shared" si="17"/>
        <v>0</v>
      </c>
      <c r="AM59" s="34">
        <f t="shared" si="18"/>
        <v>0</v>
      </c>
      <c r="AN59" s="14">
        <f t="shared" si="24"/>
        <v>49372</v>
      </c>
      <c r="AO59" s="14">
        <f t="shared" si="25"/>
        <v>6.8572222222222221</v>
      </c>
      <c r="AP59" s="14">
        <f t="shared" si="19"/>
        <v>0</v>
      </c>
      <c r="AQ59" s="24"/>
    </row>
    <row r="60" spans="1:43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$AT$3*6</f>
        <v>43200</v>
      </c>
      <c r="K60" s="13">
        <f t="shared" si="2"/>
        <v>2981</v>
      </c>
      <c r="L60" s="14">
        <f t="shared" si="3"/>
        <v>6.4140277777777781</v>
      </c>
      <c r="M60" s="31"/>
      <c r="N60" s="31">
        <f t="shared" si="20"/>
        <v>0</v>
      </c>
      <c r="O60" s="35">
        <f t="shared" si="4"/>
        <v>0</v>
      </c>
      <c r="P60" s="33"/>
      <c r="Q60" s="33">
        <f t="shared" si="5"/>
        <v>0</v>
      </c>
      <c r="R60" s="38">
        <f t="shared" si="6"/>
        <v>0</v>
      </c>
      <c r="S60" s="31">
        <f>K60</f>
        <v>2981</v>
      </c>
      <c r="T60" s="31">
        <f t="shared" si="21"/>
        <v>0.41402777777777777</v>
      </c>
      <c r="U60" s="34">
        <f t="shared" si="7"/>
        <v>298.10000000000002</v>
      </c>
      <c r="V60" s="33">
        <v>7200</v>
      </c>
      <c r="W60" s="33">
        <f t="shared" si="8"/>
        <v>1</v>
      </c>
      <c r="X60" s="38">
        <f t="shared" si="9"/>
        <v>720</v>
      </c>
      <c r="Y60" s="31">
        <v>7200</v>
      </c>
      <c r="Z60" s="31">
        <f t="shared" si="10"/>
        <v>1</v>
      </c>
      <c r="AA60" s="34">
        <f t="shared" si="11"/>
        <v>720</v>
      </c>
      <c r="AB60" s="33">
        <v>7200</v>
      </c>
      <c r="AC60" s="33">
        <f t="shared" si="12"/>
        <v>1</v>
      </c>
      <c r="AD60" s="38">
        <f t="shared" si="13"/>
        <v>720</v>
      </c>
      <c r="AE60" s="31">
        <v>7200</v>
      </c>
      <c r="AF60" s="31">
        <f t="shared" si="22"/>
        <v>1</v>
      </c>
      <c r="AG60" s="34">
        <f t="shared" si="14"/>
        <v>720</v>
      </c>
      <c r="AH60" s="33">
        <v>7200</v>
      </c>
      <c r="AI60" s="33">
        <f t="shared" si="15"/>
        <v>1</v>
      </c>
      <c r="AJ60" s="38">
        <f t="shared" si="16"/>
        <v>720</v>
      </c>
      <c r="AK60" s="31">
        <v>7200</v>
      </c>
      <c r="AL60" s="31">
        <f t="shared" si="17"/>
        <v>1</v>
      </c>
      <c r="AM60" s="34">
        <f t="shared" si="18"/>
        <v>720</v>
      </c>
      <c r="AN60" s="14">
        <f t="shared" si="24"/>
        <v>46181</v>
      </c>
      <c r="AO60" s="14">
        <f t="shared" si="25"/>
        <v>6.4140277777777772</v>
      </c>
      <c r="AP60" s="14">
        <f t="shared" si="19"/>
        <v>0</v>
      </c>
      <c r="AQ60" s="24"/>
    </row>
    <row r="61" spans="1:43" ht="30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$AT$3*2</f>
        <v>14400</v>
      </c>
      <c r="K61" s="13">
        <f t="shared" si="2"/>
        <v>2100</v>
      </c>
      <c r="L61" s="14">
        <f t="shared" si="3"/>
        <v>2.2916666666666665</v>
      </c>
      <c r="M61" s="31">
        <v>7200</v>
      </c>
      <c r="N61" s="31">
        <f t="shared" si="20"/>
        <v>1</v>
      </c>
      <c r="O61" s="35">
        <f t="shared" si="4"/>
        <v>720</v>
      </c>
      <c r="P61" s="33">
        <v>7200</v>
      </c>
      <c r="Q61" s="33">
        <f t="shared" si="5"/>
        <v>1</v>
      </c>
      <c r="R61" s="38">
        <f t="shared" si="6"/>
        <v>720</v>
      </c>
      <c r="S61" s="31">
        <f>K61</f>
        <v>2100</v>
      </c>
      <c r="T61" s="31">
        <f t="shared" si="21"/>
        <v>0.29166666666666669</v>
      </c>
      <c r="U61" s="34">
        <f t="shared" si="7"/>
        <v>210</v>
      </c>
      <c r="V61" s="33"/>
      <c r="W61" s="33">
        <f t="shared" si="8"/>
        <v>0</v>
      </c>
      <c r="X61" s="38">
        <f t="shared" si="9"/>
        <v>0</v>
      </c>
      <c r="Y61" s="31"/>
      <c r="Z61" s="31">
        <f t="shared" si="10"/>
        <v>0</v>
      </c>
      <c r="AA61" s="34">
        <f t="shared" si="11"/>
        <v>0</v>
      </c>
      <c r="AB61" s="33"/>
      <c r="AC61" s="33">
        <f t="shared" si="12"/>
        <v>0</v>
      </c>
      <c r="AD61" s="38">
        <f t="shared" si="13"/>
        <v>0</v>
      </c>
      <c r="AE61" s="31"/>
      <c r="AF61" s="31">
        <f t="shared" si="22"/>
        <v>0</v>
      </c>
      <c r="AG61" s="34">
        <f t="shared" si="14"/>
        <v>0</v>
      </c>
      <c r="AH61" s="33"/>
      <c r="AI61" s="33">
        <f t="shared" si="15"/>
        <v>0</v>
      </c>
      <c r="AJ61" s="38">
        <f t="shared" si="16"/>
        <v>0</v>
      </c>
      <c r="AK61" s="31"/>
      <c r="AL61" s="31">
        <f t="shared" si="17"/>
        <v>0</v>
      </c>
      <c r="AM61" s="34">
        <f t="shared" si="18"/>
        <v>0</v>
      </c>
      <c r="AN61" s="14">
        <f t="shared" si="24"/>
        <v>16500</v>
      </c>
      <c r="AO61" s="14">
        <f t="shared" si="25"/>
        <v>2.2916666666666665</v>
      </c>
      <c r="AP61" s="14">
        <f t="shared" si="19"/>
        <v>0</v>
      </c>
      <c r="AQ61" s="24"/>
    </row>
    <row r="62" spans="1:43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$AT$3*7</f>
        <v>50400</v>
      </c>
      <c r="K62" s="13">
        <f t="shared" si="2"/>
        <v>2822</v>
      </c>
      <c r="L62" s="14">
        <f t="shared" si="3"/>
        <v>7.3919444444444444</v>
      </c>
      <c r="M62" s="31">
        <f>K62</f>
        <v>2822</v>
      </c>
      <c r="N62" s="31">
        <f t="shared" si="20"/>
        <v>0.39194444444444443</v>
      </c>
      <c r="O62" s="35">
        <f t="shared" si="4"/>
        <v>282.2</v>
      </c>
      <c r="P62" s="33"/>
      <c r="Q62" s="33">
        <f t="shared" si="5"/>
        <v>0</v>
      </c>
      <c r="R62" s="38">
        <f t="shared" si="6"/>
        <v>0</v>
      </c>
      <c r="S62" s="31">
        <v>7200</v>
      </c>
      <c r="T62" s="31">
        <f t="shared" si="21"/>
        <v>1</v>
      </c>
      <c r="U62" s="34">
        <f t="shared" si="7"/>
        <v>720</v>
      </c>
      <c r="V62" s="33">
        <v>7200</v>
      </c>
      <c r="W62" s="33">
        <f t="shared" si="8"/>
        <v>1</v>
      </c>
      <c r="X62" s="38">
        <f t="shared" si="9"/>
        <v>720</v>
      </c>
      <c r="Y62" s="31">
        <v>7200</v>
      </c>
      <c r="Z62" s="31">
        <f t="shared" si="10"/>
        <v>1</v>
      </c>
      <c r="AA62" s="34">
        <f t="shared" si="11"/>
        <v>720</v>
      </c>
      <c r="AB62" s="33">
        <v>7200</v>
      </c>
      <c r="AC62" s="33">
        <f t="shared" si="12"/>
        <v>1</v>
      </c>
      <c r="AD62" s="38">
        <f t="shared" si="13"/>
        <v>720</v>
      </c>
      <c r="AE62" s="31">
        <v>7200</v>
      </c>
      <c r="AF62" s="31">
        <f t="shared" si="22"/>
        <v>1</v>
      </c>
      <c r="AG62" s="34">
        <f t="shared" si="14"/>
        <v>720</v>
      </c>
      <c r="AH62" s="33">
        <v>7200</v>
      </c>
      <c r="AI62" s="33">
        <f t="shared" si="15"/>
        <v>1</v>
      </c>
      <c r="AJ62" s="38">
        <f t="shared" si="16"/>
        <v>720</v>
      </c>
      <c r="AK62" s="31">
        <v>7200</v>
      </c>
      <c r="AL62" s="31">
        <f t="shared" si="17"/>
        <v>1</v>
      </c>
      <c r="AM62" s="34">
        <f t="shared" si="18"/>
        <v>720</v>
      </c>
      <c r="AN62" s="14">
        <f t="shared" si="24"/>
        <v>53222</v>
      </c>
      <c r="AO62" s="14">
        <f t="shared" si="25"/>
        <v>7.3919444444444444</v>
      </c>
      <c r="AP62" s="14">
        <f t="shared" si="19"/>
        <v>0</v>
      </c>
      <c r="AQ62" s="24"/>
    </row>
    <row r="63" spans="1:43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9">
        <f>SUM(M3:M62)</f>
        <v>230044</v>
      </c>
      <c r="N63" s="49">
        <f>SUM(N3:N62)</f>
        <v>31.950555555555553</v>
      </c>
      <c r="O63" s="46">
        <f>SUM(O3:O62)</f>
        <v>23004.399999999998</v>
      </c>
      <c r="P63" s="45">
        <f t="shared" ref="P63:AP63" si="26">SUM(P3:P62)</f>
        <v>226104</v>
      </c>
      <c r="Q63" s="45">
        <f t="shared" si="26"/>
        <v>31.403333333333336</v>
      </c>
      <c r="R63" s="46">
        <f t="shared" si="26"/>
        <v>22610.400000000001</v>
      </c>
      <c r="S63" s="45">
        <f t="shared" si="26"/>
        <v>234691</v>
      </c>
      <c r="T63" s="45">
        <f t="shared" si="26"/>
        <v>32.595972222222223</v>
      </c>
      <c r="U63" s="46">
        <f t="shared" si="26"/>
        <v>23469.1</v>
      </c>
      <c r="V63" s="45">
        <f t="shared" si="26"/>
        <v>230557</v>
      </c>
      <c r="W63" s="45">
        <f t="shared" si="26"/>
        <v>32.021805555555559</v>
      </c>
      <c r="X63" s="46">
        <f t="shared" si="26"/>
        <v>23055.7</v>
      </c>
      <c r="Y63" s="45">
        <f t="shared" si="26"/>
        <v>232153</v>
      </c>
      <c r="Z63" s="45">
        <f t="shared" si="26"/>
        <v>32.243472222222223</v>
      </c>
      <c r="AA63" s="46">
        <f t="shared" si="26"/>
        <v>23215.300000000003</v>
      </c>
      <c r="AB63" s="45">
        <f t="shared" si="26"/>
        <v>229465</v>
      </c>
      <c r="AC63" s="45">
        <f t="shared" si="26"/>
        <v>31.870138888888889</v>
      </c>
      <c r="AD63" s="46">
        <f t="shared" si="26"/>
        <v>22946.5</v>
      </c>
      <c r="AE63" s="45">
        <f t="shared" si="26"/>
        <v>230869</v>
      </c>
      <c r="AF63" s="45">
        <f t="shared" si="26"/>
        <v>32.065138888888882</v>
      </c>
      <c r="AG63" s="46">
        <f t="shared" si="26"/>
        <v>23086.899999999998</v>
      </c>
      <c r="AH63" s="45">
        <f t="shared" si="26"/>
        <v>217320</v>
      </c>
      <c r="AI63" s="45">
        <f t="shared" si="26"/>
        <v>30.183333333333334</v>
      </c>
      <c r="AJ63" s="46">
        <f t="shared" si="26"/>
        <v>21732</v>
      </c>
      <c r="AK63" s="45">
        <f t="shared" si="26"/>
        <v>218838</v>
      </c>
      <c r="AL63" s="45">
        <f t="shared" si="26"/>
        <v>30.394166666666667</v>
      </c>
      <c r="AM63" s="46">
        <f t="shared" si="26"/>
        <v>21883.800000000003</v>
      </c>
      <c r="AN63" s="36">
        <f t="shared" si="26"/>
        <v>2050041</v>
      </c>
      <c r="AO63" s="36">
        <f t="shared" si="26"/>
        <v>284.7279166666666</v>
      </c>
      <c r="AP63" s="36">
        <f t="shared" si="26"/>
        <v>0</v>
      </c>
      <c r="AQ63" s="37"/>
    </row>
    <row r="67" spans="1:48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Q67" s="25"/>
      <c r="AR67"/>
      <c r="AS67"/>
      <c r="AT67"/>
      <c r="AU67"/>
      <c r="AV67"/>
    </row>
  </sheetData>
  <autoFilter ref="A2:AU63"/>
  <mergeCells count="9">
    <mergeCell ref="AE1:AG1"/>
    <mergeCell ref="AH1:AJ1"/>
    <mergeCell ref="AK1:AM1"/>
    <mergeCell ref="M1:O1"/>
    <mergeCell ref="P1:R1"/>
    <mergeCell ref="S1:U1"/>
    <mergeCell ref="V1:X1"/>
    <mergeCell ref="Y1:AA1"/>
    <mergeCell ref="AB1:A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67"/>
  <sheetViews>
    <sheetView tabSelected="1" topLeftCell="B1" zoomScale="70" zoomScaleNormal="70" workbookViewId="0">
      <selection activeCell="C11" sqref="C11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21.28515625" style="21" customWidth="1"/>
    <col min="14" max="14" width="12" style="21" customWidth="1"/>
    <col min="15" max="15" width="17.42578125" style="21" customWidth="1"/>
    <col min="16" max="16" width="13.85546875" style="21" hidden="1" customWidth="1"/>
    <col min="17" max="17" width="11.42578125" hidden="1" customWidth="1"/>
    <col min="18" max="20" width="0" hidden="1" customWidth="1"/>
    <col min="240" max="240" width="10.42578125" customWidth="1"/>
    <col min="241" max="241" width="18.7109375" bestFit="1" customWidth="1"/>
    <col min="242" max="242" width="37.140625" bestFit="1" customWidth="1"/>
    <col min="243" max="243" width="15.85546875" customWidth="1"/>
    <col min="244" max="244" width="13.140625" customWidth="1"/>
    <col min="245" max="245" width="0" hidden="1" customWidth="1"/>
    <col min="246" max="246" width="21.28515625" customWidth="1"/>
    <col min="247" max="247" width="13" customWidth="1"/>
    <col min="248" max="249" width="0" hidden="1" customWidth="1"/>
    <col min="250" max="250" width="9.85546875" customWidth="1"/>
    <col min="251" max="251" width="14.7109375" customWidth="1"/>
    <col min="252" max="252" width="10.85546875" customWidth="1"/>
    <col min="253" max="253" width="13.7109375" bestFit="1" customWidth="1"/>
    <col min="254" max="254" width="11.5703125" customWidth="1"/>
    <col min="255" max="255" width="13.7109375" bestFit="1" customWidth="1"/>
    <col min="256" max="256" width="11" customWidth="1"/>
    <col min="257" max="257" width="13.7109375" bestFit="1" customWidth="1"/>
    <col min="258" max="258" width="10.42578125" customWidth="1"/>
    <col min="259" max="259" width="13.7109375" bestFit="1" customWidth="1"/>
    <col min="260" max="260" width="11.85546875" customWidth="1"/>
    <col min="261" max="261" width="13.7109375" bestFit="1" customWidth="1"/>
    <col min="262" max="262" width="10.42578125" customWidth="1"/>
    <col min="263" max="263" width="13.7109375" bestFit="1" customWidth="1"/>
    <col min="264" max="264" width="9.5703125" customWidth="1"/>
    <col min="265" max="265" width="13.7109375" bestFit="1" customWidth="1"/>
    <col min="266" max="266" width="9.85546875" customWidth="1"/>
    <col min="267" max="267" width="13.7109375" bestFit="1" customWidth="1"/>
    <col min="268" max="268" width="9.85546875" customWidth="1"/>
    <col min="269" max="269" width="15.5703125" bestFit="1" customWidth="1"/>
    <col min="270" max="270" width="11.140625" customWidth="1"/>
    <col min="271" max="271" width="0" hidden="1" customWidth="1"/>
    <col min="496" max="496" width="10.42578125" customWidth="1"/>
    <col min="497" max="497" width="18.7109375" bestFit="1" customWidth="1"/>
    <col min="498" max="498" width="37.140625" bestFit="1" customWidth="1"/>
    <col min="499" max="499" width="15.85546875" customWidth="1"/>
    <col min="500" max="500" width="13.140625" customWidth="1"/>
    <col min="501" max="501" width="0" hidden="1" customWidth="1"/>
    <col min="502" max="502" width="21.28515625" customWidth="1"/>
    <col min="503" max="503" width="13" customWidth="1"/>
    <col min="504" max="505" width="0" hidden="1" customWidth="1"/>
    <col min="506" max="506" width="9.85546875" customWidth="1"/>
    <col min="507" max="507" width="14.7109375" customWidth="1"/>
    <col min="508" max="508" width="10.85546875" customWidth="1"/>
    <col min="509" max="509" width="13.7109375" bestFit="1" customWidth="1"/>
    <col min="510" max="510" width="11.5703125" customWidth="1"/>
    <col min="511" max="511" width="13.7109375" bestFit="1" customWidth="1"/>
    <col min="512" max="512" width="11" customWidth="1"/>
    <col min="513" max="513" width="13.7109375" bestFit="1" customWidth="1"/>
    <col min="514" max="514" width="10.42578125" customWidth="1"/>
    <col min="515" max="515" width="13.7109375" bestFit="1" customWidth="1"/>
    <col min="516" max="516" width="11.85546875" customWidth="1"/>
    <col min="517" max="517" width="13.7109375" bestFit="1" customWidth="1"/>
    <col min="518" max="518" width="10.42578125" customWidth="1"/>
    <col min="519" max="519" width="13.7109375" bestFit="1" customWidth="1"/>
    <col min="520" max="520" width="9.5703125" customWidth="1"/>
    <col min="521" max="521" width="13.7109375" bestFit="1" customWidth="1"/>
    <col min="522" max="522" width="9.85546875" customWidth="1"/>
    <col min="523" max="523" width="13.7109375" bestFit="1" customWidth="1"/>
    <col min="524" max="524" width="9.85546875" customWidth="1"/>
    <col min="525" max="525" width="15.5703125" bestFit="1" customWidth="1"/>
    <col min="526" max="526" width="11.140625" customWidth="1"/>
    <col min="527" max="527" width="0" hidden="1" customWidth="1"/>
    <col min="752" max="752" width="10.42578125" customWidth="1"/>
    <col min="753" max="753" width="18.7109375" bestFit="1" customWidth="1"/>
    <col min="754" max="754" width="37.140625" bestFit="1" customWidth="1"/>
    <col min="755" max="755" width="15.85546875" customWidth="1"/>
    <col min="756" max="756" width="13.140625" customWidth="1"/>
    <col min="757" max="757" width="0" hidden="1" customWidth="1"/>
    <col min="758" max="758" width="21.28515625" customWidth="1"/>
    <col min="759" max="759" width="13" customWidth="1"/>
    <col min="760" max="761" width="0" hidden="1" customWidth="1"/>
    <col min="762" max="762" width="9.85546875" customWidth="1"/>
    <col min="763" max="763" width="14.7109375" customWidth="1"/>
    <col min="764" max="764" width="10.85546875" customWidth="1"/>
    <col min="765" max="765" width="13.7109375" bestFit="1" customWidth="1"/>
    <col min="766" max="766" width="11.5703125" customWidth="1"/>
    <col min="767" max="767" width="13.7109375" bestFit="1" customWidth="1"/>
    <col min="768" max="768" width="11" customWidth="1"/>
    <col min="769" max="769" width="13.7109375" bestFit="1" customWidth="1"/>
    <col min="770" max="770" width="10.42578125" customWidth="1"/>
    <col min="771" max="771" width="13.7109375" bestFit="1" customWidth="1"/>
    <col min="772" max="772" width="11.85546875" customWidth="1"/>
    <col min="773" max="773" width="13.7109375" bestFit="1" customWidth="1"/>
    <col min="774" max="774" width="10.42578125" customWidth="1"/>
    <col min="775" max="775" width="13.7109375" bestFit="1" customWidth="1"/>
    <col min="776" max="776" width="9.5703125" customWidth="1"/>
    <col min="777" max="777" width="13.7109375" bestFit="1" customWidth="1"/>
    <col min="778" max="778" width="9.85546875" customWidth="1"/>
    <col min="779" max="779" width="13.7109375" bestFit="1" customWidth="1"/>
    <col min="780" max="780" width="9.85546875" customWidth="1"/>
    <col min="781" max="781" width="15.5703125" bestFit="1" customWidth="1"/>
    <col min="782" max="782" width="11.140625" customWidth="1"/>
    <col min="783" max="783" width="0" hidden="1" customWidth="1"/>
    <col min="1008" max="1008" width="10.42578125" customWidth="1"/>
    <col min="1009" max="1009" width="18.7109375" bestFit="1" customWidth="1"/>
    <col min="1010" max="1010" width="37.140625" bestFit="1" customWidth="1"/>
    <col min="1011" max="1011" width="15.85546875" customWidth="1"/>
    <col min="1012" max="1012" width="13.140625" customWidth="1"/>
    <col min="1013" max="1013" width="0" hidden="1" customWidth="1"/>
    <col min="1014" max="1014" width="21.28515625" customWidth="1"/>
    <col min="1015" max="1015" width="13" customWidth="1"/>
    <col min="1016" max="1017" width="0" hidden="1" customWidth="1"/>
    <col min="1018" max="1018" width="9.85546875" customWidth="1"/>
    <col min="1019" max="1019" width="14.7109375" customWidth="1"/>
    <col min="1020" max="1020" width="10.85546875" customWidth="1"/>
    <col min="1021" max="1021" width="13.7109375" bestFit="1" customWidth="1"/>
    <col min="1022" max="1022" width="11.5703125" customWidth="1"/>
    <col min="1023" max="1023" width="13.7109375" bestFit="1" customWidth="1"/>
    <col min="1024" max="1024" width="11" customWidth="1"/>
    <col min="1025" max="1025" width="13.7109375" bestFit="1" customWidth="1"/>
    <col min="1026" max="1026" width="10.42578125" customWidth="1"/>
    <col min="1027" max="1027" width="13.7109375" bestFit="1" customWidth="1"/>
    <col min="1028" max="1028" width="11.85546875" customWidth="1"/>
    <col min="1029" max="1029" width="13.7109375" bestFit="1" customWidth="1"/>
    <col min="1030" max="1030" width="10.42578125" customWidth="1"/>
    <col min="1031" max="1031" width="13.7109375" bestFit="1" customWidth="1"/>
    <col min="1032" max="1032" width="9.5703125" customWidth="1"/>
    <col min="1033" max="1033" width="13.7109375" bestFit="1" customWidth="1"/>
    <col min="1034" max="1034" width="9.85546875" customWidth="1"/>
    <col min="1035" max="1035" width="13.7109375" bestFit="1" customWidth="1"/>
    <col min="1036" max="1036" width="9.85546875" customWidth="1"/>
    <col min="1037" max="1037" width="15.5703125" bestFit="1" customWidth="1"/>
    <col min="1038" max="1038" width="11.140625" customWidth="1"/>
    <col min="1039" max="1039" width="0" hidden="1" customWidth="1"/>
    <col min="1264" max="1264" width="10.42578125" customWidth="1"/>
    <col min="1265" max="1265" width="18.7109375" bestFit="1" customWidth="1"/>
    <col min="1266" max="1266" width="37.140625" bestFit="1" customWidth="1"/>
    <col min="1267" max="1267" width="15.85546875" customWidth="1"/>
    <col min="1268" max="1268" width="13.140625" customWidth="1"/>
    <col min="1269" max="1269" width="0" hidden="1" customWidth="1"/>
    <col min="1270" max="1270" width="21.28515625" customWidth="1"/>
    <col min="1271" max="1271" width="13" customWidth="1"/>
    <col min="1272" max="1273" width="0" hidden="1" customWidth="1"/>
    <col min="1274" max="1274" width="9.85546875" customWidth="1"/>
    <col min="1275" max="1275" width="14.7109375" customWidth="1"/>
    <col min="1276" max="1276" width="10.85546875" customWidth="1"/>
    <col min="1277" max="1277" width="13.7109375" bestFit="1" customWidth="1"/>
    <col min="1278" max="1278" width="11.5703125" customWidth="1"/>
    <col min="1279" max="1279" width="13.7109375" bestFit="1" customWidth="1"/>
    <col min="1280" max="1280" width="11" customWidth="1"/>
    <col min="1281" max="1281" width="13.7109375" bestFit="1" customWidth="1"/>
    <col min="1282" max="1282" width="10.42578125" customWidth="1"/>
    <col min="1283" max="1283" width="13.7109375" bestFit="1" customWidth="1"/>
    <col min="1284" max="1284" width="11.85546875" customWidth="1"/>
    <col min="1285" max="1285" width="13.7109375" bestFit="1" customWidth="1"/>
    <col min="1286" max="1286" width="10.42578125" customWidth="1"/>
    <col min="1287" max="1287" width="13.7109375" bestFit="1" customWidth="1"/>
    <col min="1288" max="1288" width="9.5703125" customWidth="1"/>
    <col min="1289" max="1289" width="13.7109375" bestFit="1" customWidth="1"/>
    <col min="1290" max="1290" width="9.85546875" customWidth="1"/>
    <col min="1291" max="1291" width="13.7109375" bestFit="1" customWidth="1"/>
    <col min="1292" max="1292" width="9.85546875" customWidth="1"/>
    <col min="1293" max="1293" width="15.5703125" bestFit="1" customWidth="1"/>
    <col min="1294" max="1294" width="11.140625" customWidth="1"/>
    <col min="1295" max="1295" width="0" hidden="1" customWidth="1"/>
    <col min="1520" max="1520" width="10.42578125" customWidth="1"/>
    <col min="1521" max="1521" width="18.7109375" bestFit="1" customWidth="1"/>
    <col min="1522" max="1522" width="37.140625" bestFit="1" customWidth="1"/>
    <col min="1523" max="1523" width="15.85546875" customWidth="1"/>
    <col min="1524" max="1524" width="13.140625" customWidth="1"/>
    <col min="1525" max="1525" width="0" hidden="1" customWidth="1"/>
    <col min="1526" max="1526" width="21.28515625" customWidth="1"/>
    <col min="1527" max="1527" width="13" customWidth="1"/>
    <col min="1528" max="1529" width="0" hidden="1" customWidth="1"/>
    <col min="1530" max="1530" width="9.85546875" customWidth="1"/>
    <col min="1531" max="1531" width="14.7109375" customWidth="1"/>
    <col min="1532" max="1532" width="10.85546875" customWidth="1"/>
    <col min="1533" max="1533" width="13.7109375" bestFit="1" customWidth="1"/>
    <col min="1534" max="1534" width="11.5703125" customWidth="1"/>
    <col min="1535" max="1535" width="13.7109375" bestFit="1" customWidth="1"/>
    <col min="1536" max="1536" width="11" customWidth="1"/>
    <col min="1537" max="1537" width="13.7109375" bestFit="1" customWidth="1"/>
    <col min="1538" max="1538" width="10.42578125" customWidth="1"/>
    <col min="1539" max="1539" width="13.7109375" bestFit="1" customWidth="1"/>
    <col min="1540" max="1540" width="11.85546875" customWidth="1"/>
    <col min="1541" max="1541" width="13.7109375" bestFit="1" customWidth="1"/>
    <col min="1542" max="1542" width="10.42578125" customWidth="1"/>
    <col min="1543" max="1543" width="13.7109375" bestFit="1" customWidth="1"/>
    <col min="1544" max="1544" width="9.5703125" customWidth="1"/>
    <col min="1545" max="1545" width="13.7109375" bestFit="1" customWidth="1"/>
    <col min="1546" max="1546" width="9.85546875" customWidth="1"/>
    <col min="1547" max="1547" width="13.7109375" bestFit="1" customWidth="1"/>
    <col min="1548" max="1548" width="9.85546875" customWidth="1"/>
    <col min="1549" max="1549" width="15.5703125" bestFit="1" customWidth="1"/>
    <col min="1550" max="1550" width="11.140625" customWidth="1"/>
    <col min="1551" max="1551" width="0" hidden="1" customWidth="1"/>
    <col min="1776" max="1776" width="10.42578125" customWidth="1"/>
    <col min="1777" max="1777" width="18.7109375" bestFit="1" customWidth="1"/>
    <col min="1778" max="1778" width="37.140625" bestFit="1" customWidth="1"/>
    <col min="1779" max="1779" width="15.85546875" customWidth="1"/>
    <col min="1780" max="1780" width="13.140625" customWidth="1"/>
    <col min="1781" max="1781" width="0" hidden="1" customWidth="1"/>
    <col min="1782" max="1782" width="21.28515625" customWidth="1"/>
    <col min="1783" max="1783" width="13" customWidth="1"/>
    <col min="1784" max="1785" width="0" hidden="1" customWidth="1"/>
    <col min="1786" max="1786" width="9.85546875" customWidth="1"/>
    <col min="1787" max="1787" width="14.7109375" customWidth="1"/>
    <col min="1788" max="1788" width="10.85546875" customWidth="1"/>
    <col min="1789" max="1789" width="13.7109375" bestFit="1" customWidth="1"/>
    <col min="1790" max="1790" width="11.5703125" customWidth="1"/>
    <col min="1791" max="1791" width="13.7109375" bestFit="1" customWidth="1"/>
    <col min="1792" max="1792" width="11" customWidth="1"/>
    <col min="1793" max="1793" width="13.7109375" bestFit="1" customWidth="1"/>
    <col min="1794" max="1794" width="10.42578125" customWidth="1"/>
    <col min="1795" max="1795" width="13.7109375" bestFit="1" customWidth="1"/>
    <col min="1796" max="1796" width="11.85546875" customWidth="1"/>
    <col min="1797" max="1797" width="13.7109375" bestFit="1" customWidth="1"/>
    <col min="1798" max="1798" width="10.42578125" customWidth="1"/>
    <col min="1799" max="1799" width="13.7109375" bestFit="1" customWidth="1"/>
    <col min="1800" max="1800" width="9.5703125" customWidth="1"/>
    <col min="1801" max="1801" width="13.7109375" bestFit="1" customWidth="1"/>
    <col min="1802" max="1802" width="9.85546875" customWidth="1"/>
    <col min="1803" max="1803" width="13.7109375" bestFit="1" customWidth="1"/>
    <col min="1804" max="1804" width="9.85546875" customWidth="1"/>
    <col min="1805" max="1805" width="15.5703125" bestFit="1" customWidth="1"/>
    <col min="1806" max="1806" width="11.140625" customWidth="1"/>
    <col min="1807" max="1807" width="0" hidden="1" customWidth="1"/>
    <col min="2032" max="2032" width="10.42578125" customWidth="1"/>
    <col min="2033" max="2033" width="18.7109375" bestFit="1" customWidth="1"/>
    <col min="2034" max="2034" width="37.140625" bestFit="1" customWidth="1"/>
    <col min="2035" max="2035" width="15.85546875" customWidth="1"/>
    <col min="2036" max="2036" width="13.140625" customWidth="1"/>
    <col min="2037" max="2037" width="0" hidden="1" customWidth="1"/>
    <col min="2038" max="2038" width="21.28515625" customWidth="1"/>
    <col min="2039" max="2039" width="13" customWidth="1"/>
    <col min="2040" max="2041" width="0" hidden="1" customWidth="1"/>
    <col min="2042" max="2042" width="9.85546875" customWidth="1"/>
    <col min="2043" max="2043" width="14.7109375" customWidth="1"/>
    <col min="2044" max="2044" width="10.85546875" customWidth="1"/>
    <col min="2045" max="2045" width="13.7109375" bestFit="1" customWidth="1"/>
    <col min="2046" max="2046" width="11.5703125" customWidth="1"/>
    <col min="2047" max="2047" width="13.7109375" bestFit="1" customWidth="1"/>
    <col min="2048" max="2048" width="11" customWidth="1"/>
    <col min="2049" max="2049" width="13.7109375" bestFit="1" customWidth="1"/>
    <col min="2050" max="2050" width="10.42578125" customWidth="1"/>
    <col min="2051" max="2051" width="13.7109375" bestFit="1" customWidth="1"/>
    <col min="2052" max="2052" width="11.85546875" customWidth="1"/>
    <col min="2053" max="2053" width="13.7109375" bestFit="1" customWidth="1"/>
    <col min="2054" max="2054" width="10.42578125" customWidth="1"/>
    <col min="2055" max="2055" width="13.7109375" bestFit="1" customWidth="1"/>
    <col min="2056" max="2056" width="9.5703125" customWidth="1"/>
    <col min="2057" max="2057" width="13.7109375" bestFit="1" customWidth="1"/>
    <col min="2058" max="2058" width="9.85546875" customWidth="1"/>
    <col min="2059" max="2059" width="13.7109375" bestFit="1" customWidth="1"/>
    <col min="2060" max="2060" width="9.85546875" customWidth="1"/>
    <col min="2061" max="2061" width="15.5703125" bestFit="1" customWidth="1"/>
    <col min="2062" max="2062" width="11.140625" customWidth="1"/>
    <col min="2063" max="2063" width="0" hidden="1" customWidth="1"/>
    <col min="2288" max="2288" width="10.42578125" customWidth="1"/>
    <col min="2289" max="2289" width="18.7109375" bestFit="1" customWidth="1"/>
    <col min="2290" max="2290" width="37.140625" bestFit="1" customWidth="1"/>
    <col min="2291" max="2291" width="15.85546875" customWidth="1"/>
    <col min="2292" max="2292" width="13.140625" customWidth="1"/>
    <col min="2293" max="2293" width="0" hidden="1" customWidth="1"/>
    <col min="2294" max="2294" width="21.28515625" customWidth="1"/>
    <col min="2295" max="2295" width="13" customWidth="1"/>
    <col min="2296" max="2297" width="0" hidden="1" customWidth="1"/>
    <col min="2298" max="2298" width="9.85546875" customWidth="1"/>
    <col min="2299" max="2299" width="14.7109375" customWidth="1"/>
    <col min="2300" max="2300" width="10.85546875" customWidth="1"/>
    <col min="2301" max="2301" width="13.7109375" bestFit="1" customWidth="1"/>
    <col min="2302" max="2302" width="11.5703125" customWidth="1"/>
    <col min="2303" max="2303" width="13.7109375" bestFit="1" customWidth="1"/>
    <col min="2304" max="2304" width="11" customWidth="1"/>
    <col min="2305" max="2305" width="13.7109375" bestFit="1" customWidth="1"/>
    <col min="2306" max="2306" width="10.42578125" customWidth="1"/>
    <col min="2307" max="2307" width="13.7109375" bestFit="1" customWidth="1"/>
    <col min="2308" max="2308" width="11.85546875" customWidth="1"/>
    <col min="2309" max="2309" width="13.7109375" bestFit="1" customWidth="1"/>
    <col min="2310" max="2310" width="10.42578125" customWidth="1"/>
    <col min="2311" max="2311" width="13.7109375" bestFit="1" customWidth="1"/>
    <col min="2312" max="2312" width="9.5703125" customWidth="1"/>
    <col min="2313" max="2313" width="13.7109375" bestFit="1" customWidth="1"/>
    <col min="2314" max="2314" width="9.85546875" customWidth="1"/>
    <col min="2315" max="2315" width="13.7109375" bestFit="1" customWidth="1"/>
    <col min="2316" max="2316" width="9.85546875" customWidth="1"/>
    <col min="2317" max="2317" width="15.5703125" bestFit="1" customWidth="1"/>
    <col min="2318" max="2318" width="11.140625" customWidth="1"/>
    <col min="2319" max="2319" width="0" hidden="1" customWidth="1"/>
    <col min="2544" max="2544" width="10.42578125" customWidth="1"/>
    <col min="2545" max="2545" width="18.7109375" bestFit="1" customWidth="1"/>
    <col min="2546" max="2546" width="37.140625" bestFit="1" customWidth="1"/>
    <col min="2547" max="2547" width="15.85546875" customWidth="1"/>
    <col min="2548" max="2548" width="13.140625" customWidth="1"/>
    <col min="2549" max="2549" width="0" hidden="1" customWidth="1"/>
    <col min="2550" max="2550" width="21.28515625" customWidth="1"/>
    <col min="2551" max="2551" width="13" customWidth="1"/>
    <col min="2552" max="2553" width="0" hidden="1" customWidth="1"/>
    <col min="2554" max="2554" width="9.85546875" customWidth="1"/>
    <col min="2555" max="2555" width="14.7109375" customWidth="1"/>
    <col min="2556" max="2556" width="10.85546875" customWidth="1"/>
    <col min="2557" max="2557" width="13.7109375" bestFit="1" customWidth="1"/>
    <col min="2558" max="2558" width="11.5703125" customWidth="1"/>
    <col min="2559" max="2559" width="13.7109375" bestFit="1" customWidth="1"/>
    <col min="2560" max="2560" width="11" customWidth="1"/>
    <col min="2561" max="2561" width="13.7109375" bestFit="1" customWidth="1"/>
    <col min="2562" max="2562" width="10.42578125" customWidth="1"/>
    <col min="2563" max="2563" width="13.7109375" bestFit="1" customWidth="1"/>
    <col min="2564" max="2564" width="11.85546875" customWidth="1"/>
    <col min="2565" max="2565" width="13.7109375" bestFit="1" customWidth="1"/>
    <col min="2566" max="2566" width="10.42578125" customWidth="1"/>
    <col min="2567" max="2567" width="13.7109375" bestFit="1" customWidth="1"/>
    <col min="2568" max="2568" width="9.5703125" customWidth="1"/>
    <col min="2569" max="2569" width="13.7109375" bestFit="1" customWidth="1"/>
    <col min="2570" max="2570" width="9.85546875" customWidth="1"/>
    <col min="2571" max="2571" width="13.7109375" bestFit="1" customWidth="1"/>
    <col min="2572" max="2572" width="9.85546875" customWidth="1"/>
    <col min="2573" max="2573" width="15.5703125" bestFit="1" customWidth="1"/>
    <col min="2574" max="2574" width="11.140625" customWidth="1"/>
    <col min="2575" max="2575" width="0" hidden="1" customWidth="1"/>
    <col min="2800" max="2800" width="10.42578125" customWidth="1"/>
    <col min="2801" max="2801" width="18.7109375" bestFit="1" customWidth="1"/>
    <col min="2802" max="2802" width="37.140625" bestFit="1" customWidth="1"/>
    <col min="2803" max="2803" width="15.85546875" customWidth="1"/>
    <col min="2804" max="2804" width="13.140625" customWidth="1"/>
    <col min="2805" max="2805" width="0" hidden="1" customWidth="1"/>
    <col min="2806" max="2806" width="21.28515625" customWidth="1"/>
    <col min="2807" max="2807" width="13" customWidth="1"/>
    <col min="2808" max="2809" width="0" hidden="1" customWidth="1"/>
    <col min="2810" max="2810" width="9.85546875" customWidth="1"/>
    <col min="2811" max="2811" width="14.7109375" customWidth="1"/>
    <col min="2812" max="2812" width="10.85546875" customWidth="1"/>
    <col min="2813" max="2813" width="13.7109375" bestFit="1" customWidth="1"/>
    <col min="2814" max="2814" width="11.5703125" customWidth="1"/>
    <col min="2815" max="2815" width="13.7109375" bestFit="1" customWidth="1"/>
    <col min="2816" max="2816" width="11" customWidth="1"/>
    <col min="2817" max="2817" width="13.7109375" bestFit="1" customWidth="1"/>
    <col min="2818" max="2818" width="10.42578125" customWidth="1"/>
    <col min="2819" max="2819" width="13.7109375" bestFit="1" customWidth="1"/>
    <col min="2820" max="2820" width="11.85546875" customWidth="1"/>
    <col min="2821" max="2821" width="13.7109375" bestFit="1" customWidth="1"/>
    <col min="2822" max="2822" width="10.42578125" customWidth="1"/>
    <col min="2823" max="2823" width="13.7109375" bestFit="1" customWidth="1"/>
    <col min="2824" max="2824" width="9.5703125" customWidth="1"/>
    <col min="2825" max="2825" width="13.7109375" bestFit="1" customWidth="1"/>
    <col min="2826" max="2826" width="9.85546875" customWidth="1"/>
    <col min="2827" max="2827" width="13.7109375" bestFit="1" customWidth="1"/>
    <col min="2828" max="2828" width="9.85546875" customWidth="1"/>
    <col min="2829" max="2829" width="15.5703125" bestFit="1" customWidth="1"/>
    <col min="2830" max="2830" width="11.140625" customWidth="1"/>
    <col min="2831" max="2831" width="0" hidden="1" customWidth="1"/>
    <col min="3056" max="3056" width="10.42578125" customWidth="1"/>
    <col min="3057" max="3057" width="18.7109375" bestFit="1" customWidth="1"/>
    <col min="3058" max="3058" width="37.140625" bestFit="1" customWidth="1"/>
    <col min="3059" max="3059" width="15.85546875" customWidth="1"/>
    <col min="3060" max="3060" width="13.140625" customWidth="1"/>
    <col min="3061" max="3061" width="0" hidden="1" customWidth="1"/>
    <col min="3062" max="3062" width="21.28515625" customWidth="1"/>
    <col min="3063" max="3063" width="13" customWidth="1"/>
    <col min="3064" max="3065" width="0" hidden="1" customWidth="1"/>
    <col min="3066" max="3066" width="9.85546875" customWidth="1"/>
    <col min="3067" max="3067" width="14.7109375" customWidth="1"/>
    <col min="3068" max="3068" width="10.85546875" customWidth="1"/>
    <col min="3069" max="3069" width="13.7109375" bestFit="1" customWidth="1"/>
    <col min="3070" max="3070" width="11.5703125" customWidth="1"/>
    <col min="3071" max="3071" width="13.7109375" bestFit="1" customWidth="1"/>
    <col min="3072" max="3072" width="11" customWidth="1"/>
    <col min="3073" max="3073" width="13.7109375" bestFit="1" customWidth="1"/>
    <col min="3074" max="3074" width="10.42578125" customWidth="1"/>
    <col min="3075" max="3075" width="13.7109375" bestFit="1" customWidth="1"/>
    <col min="3076" max="3076" width="11.85546875" customWidth="1"/>
    <col min="3077" max="3077" width="13.7109375" bestFit="1" customWidth="1"/>
    <col min="3078" max="3078" width="10.42578125" customWidth="1"/>
    <col min="3079" max="3079" width="13.7109375" bestFit="1" customWidth="1"/>
    <col min="3080" max="3080" width="9.5703125" customWidth="1"/>
    <col min="3081" max="3081" width="13.7109375" bestFit="1" customWidth="1"/>
    <col min="3082" max="3082" width="9.85546875" customWidth="1"/>
    <col min="3083" max="3083" width="13.7109375" bestFit="1" customWidth="1"/>
    <col min="3084" max="3084" width="9.85546875" customWidth="1"/>
    <col min="3085" max="3085" width="15.5703125" bestFit="1" customWidth="1"/>
    <col min="3086" max="3086" width="11.140625" customWidth="1"/>
    <col min="3087" max="3087" width="0" hidden="1" customWidth="1"/>
    <col min="3312" max="3312" width="10.42578125" customWidth="1"/>
    <col min="3313" max="3313" width="18.7109375" bestFit="1" customWidth="1"/>
    <col min="3314" max="3314" width="37.140625" bestFit="1" customWidth="1"/>
    <col min="3315" max="3315" width="15.85546875" customWidth="1"/>
    <col min="3316" max="3316" width="13.140625" customWidth="1"/>
    <col min="3317" max="3317" width="0" hidden="1" customWidth="1"/>
    <col min="3318" max="3318" width="21.28515625" customWidth="1"/>
    <col min="3319" max="3319" width="13" customWidth="1"/>
    <col min="3320" max="3321" width="0" hidden="1" customWidth="1"/>
    <col min="3322" max="3322" width="9.85546875" customWidth="1"/>
    <col min="3323" max="3323" width="14.7109375" customWidth="1"/>
    <col min="3324" max="3324" width="10.85546875" customWidth="1"/>
    <col min="3325" max="3325" width="13.7109375" bestFit="1" customWidth="1"/>
    <col min="3326" max="3326" width="11.5703125" customWidth="1"/>
    <col min="3327" max="3327" width="13.7109375" bestFit="1" customWidth="1"/>
    <col min="3328" max="3328" width="11" customWidth="1"/>
    <col min="3329" max="3329" width="13.7109375" bestFit="1" customWidth="1"/>
    <col min="3330" max="3330" width="10.42578125" customWidth="1"/>
    <col min="3331" max="3331" width="13.7109375" bestFit="1" customWidth="1"/>
    <col min="3332" max="3332" width="11.85546875" customWidth="1"/>
    <col min="3333" max="3333" width="13.7109375" bestFit="1" customWidth="1"/>
    <col min="3334" max="3334" width="10.42578125" customWidth="1"/>
    <col min="3335" max="3335" width="13.7109375" bestFit="1" customWidth="1"/>
    <col min="3336" max="3336" width="9.5703125" customWidth="1"/>
    <col min="3337" max="3337" width="13.7109375" bestFit="1" customWidth="1"/>
    <col min="3338" max="3338" width="9.85546875" customWidth="1"/>
    <col min="3339" max="3339" width="13.7109375" bestFit="1" customWidth="1"/>
    <col min="3340" max="3340" width="9.85546875" customWidth="1"/>
    <col min="3341" max="3341" width="15.5703125" bestFit="1" customWidth="1"/>
    <col min="3342" max="3342" width="11.140625" customWidth="1"/>
    <col min="3343" max="3343" width="0" hidden="1" customWidth="1"/>
    <col min="3568" max="3568" width="10.42578125" customWidth="1"/>
    <col min="3569" max="3569" width="18.7109375" bestFit="1" customWidth="1"/>
    <col min="3570" max="3570" width="37.140625" bestFit="1" customWidth="1"/>
    <col min="3571" max="3571" width="15.85546875" customWidth="1"/>
    <col min="3572" max="3572" width="13.140625" customWidth="1"/>
    <col min="3573" max="3573" width="0" hidden="1" customWidth="1"/>
    <col min="3574" max="3574" width="21.28515625" customWidth="1"/>
    <col min="3575" max="3575" width="13" customWidth="1"/>
    <col min="3576" max="3577" width="0" hidden="1" customWidth="1"/>
    <col min="3578" max="3578" width="9.85546875" customWidth="1"/>
    <col min="3579" max="3579" width="14.7109375" customWidth="1"/>
    <col min="3580" max="3580" width="10.85546875" customWidth="1"/>
    <col min="3581" max="3581" width="13.7109375" bestFit="1" customWidth="1"/>
    <col min="3582" max="3582" width="11.5703125" customWidth="1"/>
    <col min="3583" max="3583" width="13.7109375" bestFit="1" customWidth="1"/>
    <col min="3584" max="3584" width="11" customWidth="1"/>
    <col min="3585" max="3585" width="13.7109375" bestFit="1" customWidth="1"/>
    <col min="3586" max="3586" width="10.42578125" customWidth="1"/>
    <col min="3587" max="3587" width="13.7109375" bestFit="1" customWidth="1"/>
    <col min="3588" max="3588" width="11.85546875" customWidth="1"/>
    <col min="3589" max="3589" width="13.7109375" bestFit="1" customWidth="1"/>
    <col min="3590" max="3590" width="10.42578125" customWidth="1"/>
    <col min="3591" max="3591" width="13.7109375" bestFit="1" customWidth="1"/>
    <col min="3592" max="3592" width="9.5703125" customWidth="1"/>
    <col min="3593" max="3593" width="13.7109375" bestFit="1" customWidth="1"/>
    <col min="3594" max="3594" width="9.85546875" customWidth="1"/>
    <col min="3595" max="3595" width="13.7109375" bestFit="1" customWidth="1"/>
    <col min="3596" max="3596" width="9.85546875" customWidth="1"/>
    <col min="3597" max="3597" width="15.5703125" bestFit="1" customWidth="1"/>
    <col min="3598" max="3598" width="11.140625" customWidth="1"/>
    <col min="3599" max="3599" width="0" hidden="1" customWidth="1"/>
    <col min="3824" max="3824" width="10.42578125" customWidth="1"/>
    <col min="3825" max="3825" width="18.7109375" bestFit="1" customWidth="1"/>
    <col min="3826" max="3826" width="37.140625" bestFit="1" customWidth="1"/>
    <col min="3827" max="3827" width="15.85546875" customWidth="1"/>
    <col min="3828" max="3828" width="13.140625" customWidth="1"/>
    <col min="3829" max="3829" width="0" hidden="1" customWidth="1"/>
    <col min="3830" max="3830" width="21.28515625" customWidth="1"/>
    <col min="3831" max="3831" width="13" customWidth="1"/>
    <col min="3832" max="3833" width="0" hidden="1" customWidth="1"/>
    <col min="3834" max="3834" width="9.85546875" customWidth="1"/>
    <col min="3835" max="3835" width="14.7109375" customWidth="1"/>
    <col min="3836" max="3836" width="10.85546875" customWidth="1"/>
    <col min="3837" max="3837" width="13.7109375" bestFit="1" customWidth="1"/>
    <col min="3838" max="3838" width="11.5703125" customWidth="1"/>
    <col min="3839" max="3839" width="13.7109375" bestFit="1" customWidth="1"/>
    <col min="3840" max="3840" width="11" customWidth="1"/>
    <col min="3841" max="3841" width="13.7109375" bestFit="1" customWidth="1"/>
    <col min="3842" max="3842" width="10.42578125" customWidth="1"/>
    <col min="3843" max="3843" width="13.7109375" bestFit="1" customWidth="1"/>
    <col min="3844" max="3844" width="11.85546875" customWidth="1"/>
    <col min="3845" max="3845" width="13.7109375" bestFit="1" customWidth="1"/>
    <col min="3846" max="3846" width="10.42578125" customWidth="1"/>
    <col min="3847" max="3847" width="13.7109375" bestFit="1" customWidth="1"/>
    <col min="3848" max="3848" width="9.5703125" customWidth="1"/>
    <col min="3849" max="3849" width="13.7109375" bestFit="1" customWidth="1"/>
    <col min="3850" max="3850" width="9.85546875" customWidth="1"/>
    <col min="3851" max="3851" width="13.7109375" bestFit="1" customWidth="1"/>
    <col min="3852" max="3852" width="9.85546875" customWidth="1"/>
    <col min="3853" max="3853" width="15.5703125" bestFit="1" customWidth="1"/>
    <col min="3854" max="3854" width="11.140625" customWidth="1"/>
    <col min="3855" max="3855" width="0" hidden="1" customWidth="1"/>
    <col min="4080" max="4080" width="10.42578125" customWidth="1"/>
    <col min="4081" max="4081" width="18.7109375" bestFit="1" customWidth="1"/>
    <col min="4082" max="4082" width="37.140625" bestFit="1" customWidth="1"/>
    <col min="4083" max="4083" width="15.85546875" customWidth="1"/>
    <col min="4084" max="4084" width="13.140625" customWidth="1"/>
    <col min="4085" max="4085" width="0" hidden="1" customWidth="1"/>
    <col min="4086" max="4086" width="21.28515625" customWidth="1"/>
    <col min="4087" max="4087" width="13" customWidth="1"/>
    <col min="4088" max="4089" width="0" hidden="1" customWidth="1"/>
    <col min="4090" max="4090" width="9.85546875" customWidth="1"/>
    <col min="4091" max="4091" width="14.7109375" customWidth="1"/>
    <col min="4092" max="4092" width="10.85546875" customWidth="1"/>
    <col min="4093" max="4093" width="13.7109375" bestFit="1" customWidth="1"/>
    <col min="4094" max="4094" width="11.5703125" customWidth="1"/>
    <col min="4095" max="4095" width="13.7109375" bestFit="1" customWidth="1"/>
    <col min="4096" max="4096" width="11" customWidth="1"/>
    <col min="4097" max="4097" width="13.7109375" bestFit="1" customWidth="1"/>
    <col min="4098" max="4098" width="10.42578125" customWidth="1"/>
    <col min="4099" max="4099" width="13.7109375" bestFit="1" customWidth="1"/>
    <col min="4100" max="4100" width="11.85546875" customWidth="1"/>
    <col min="4101" max="4101" width="13.7109375" bestFit="1" customWidth="1"/>
    <col min="4102" max="4102" width="10.42578125" customWidth="1"/>
    <col min="4103" max="4103" width="13.7109375" bestFit="1" customWidth="1"/>
    <col min="4104" max="4104" width="9.5703125" customWidth="1"/>
    <col min="4105" max="4105" width="13.7109375" bestFit="1" customWidth="1"/>
    <col min="4106" max="4106" width="9.85546875" customWidth="1"/>
    <col min="4107" max="4107" width="13.7109375" bestFit="1" customWidth="1"/>
    <col min="4108" max="4108" width="9.85546875" customWidth="1"/>
    <col min="4109" max="4109" width="15.5703125" bestFit="1" customWidth="1"/>
    <col min="4110" max="4110" width="11.140625" customWidth="1"/>
    <col min="4111" max="4111" width="0" hidden="1" customWidth="1"/>
    <col min="4336" max="4336" width="10.42578125" customWidth="1"/>
    <col min="4337" max="4337" width="18.7109375" bestFit="1" customWidth="1"/>
    <col min="4338" max="4338" width="37.140625" bestFit="1" customWidth="1"/>
    <col min="4339" max="4339" width="15.85546875" customWidth="1"/>
    <col min="4340" max="4340" width="13.140625" customWidth="1"/>
    <col min="4341" max="4341" width="0" hidden="1" customWidth="1"/>
    <col min="4342" max="4342" width="21.28515625" customWidth="1"/>
    <col min="4343" max="4343" width="13" customWidth="1"/>
    <col min="4344" max="4345" width="0" hidden="1" customWidth="1"/>
    <col min="4346" max="4346" width="9.85546875" customWidth="1"/>
    <col min="4347" max="4347" width="14.7109375" customWidth="1"/>
    <col min="4348" max="4348" width="10.85546875" customWidth="1"/>
    <col min="4349" max="4349" width="13.7109375" bestFit="1" customWidth="1"/>
    <col min="4350" max="4350" width="11.5703125" customWidth="1"/>
    <col min="4351" max="4351" width="13.7109375" bestFit="1" customWidth="1"/>
    <col min="4352" max="4352" width="11" customWidth="1"/>
    <col min="4353" max="4353" width="13.7109375" bestFit="1" customWidth="1"/>
    <col min="4354" max="4354" width="10.42578125" customWidth="1"/>
    <col min="4355" max="4355" width="13.7109375" bestFit="1" customWidth="1"/>
    <col min="4356" max="4356" width="11.85546875" customWidth="1"/>
    <col min="4357" max="4357" width="13.7109375" bestFit="1" customWidth="1"/>
    <col min="4358" max="4358" width="10.42578125" customWidth="1"/>
    <col min="4359" max="4359" width="13.7109375" bestFit="1" customWidth="1"/>
    <col min="4360" max="4360" width="9.5703125" customWidth="1"/>
    <col min="4361" max="4361" width="13.7109375" bestFit="1" customWidth="1"/>
    <col min="4362" max="4362" width="9.85546875" customWidth="1"/>
    <col min="4363" max="4363" width="13.7109375" bestFit="1" customWidth="1"/>
    <col min="4364" max="4364" width="9.85546875" customWidth="1"/>
    <col min="4365" max="4365" width="15.5703125" bestFit="1" customWidth="1"/>
    <col min="4366" max="4366" width="11.140625" customWidth="1"/>
    <col min="4367" max="4367" width="0" hidden="1" customWidth="1"/>
    <col min="4592" max="4592" width="10.42578125" customWidth="1"/>
    <col min="4593" max="4593" width="18.7109375" bestFit="1" customWidth="1"/>
    <col min="4594" max="4594" width="37.140625" bestFit="1" customWidth="1"/>
    <col min="4595" max="4595" width="15.85546875" customWidth="1"/>
    <col min="4596" max="4596" width="13.140625" customWidth="1"/>
    <col min="4597" max="4597" width="0" hidden="1" customWidth="1"/>
    <col min="4598" max="4598" width="21.28515625" customWidth="1"/>
    <col min="4599" max="4599" width="13" customWidth="1"/>
    <col min="4600" max="4601" width="0" hidden="1" customWidth="1"/>
    <col min="4602" max="4602" width="9.85546875" customWidth="1"/>
    <col min="4603" max="4603" width="14.7109375" customWidth="1"/>
    <col min="4604" max="4604" width="10.85546875" customWidth="1"/>
    <col min="4605" max="4605" width="13.7109375" bestFit="1" customWidth="1"/>
    <col min="4606" max="4606" width="11.5703125" customWidth="1"/>
    <col min="4607" max="4607" width="13.7109375" bestFit="1" customWidth="1"/>
    <col min="4608" max="4608" width="11" customWidth="1"/>
    <col min="4609" max="4609" width="13.7109375" bestFit="1" customWidth="1"/>
    <col min="4610" max="4610" width="10.42578125" customWidth="1"/>
    <col min="4611" max="4611" width="13.7109375" bestFit="1" customWidth="1"/>
    <col min="4612" max="4612" width="11.85546875" customWidth="1"/>
    <col min="4613" max="4613" width="13.7109375" bestFit="1" customWidth="1"/>
    <col min="4614" max="4614" width="10.42578125" customWidth="1"/>
    <col min="4615" max="4615" width="13.7109375" bestFit="1" customWidth="1"/>
    <col min="4616" max="4616" width="9.5703125" customWidth="1"/>
    <col min="4617" max="4617" width="13.7109375" bestFit="1" customWidth="1"/>
    <col min="4618" max="4618" width="9.85546875" customWidth="1"/>
    <col min="4619" max="4619" width="13.7109375" bestFit="1" customWidth="1"/>
    <col min="4620" max="4620" width="9.85546875" customWidth="1"/>
    <col min="4621" max="4621" width="15.5703125" bestFit="1" customWidth="1"/>
    <col min="4622" max="4622" width="11.140625" customWidth="1"/>
    <col min="4623" max="4623" width="0" hidden="1" customWidth="1"/>
    <col min="4848" max="4848" width="10.42578125" customWidth="1"/>
    <col min="4849" max="4849" width="18.7109375" bestFit="1" customWidth="1"/>
    <col min="4850" max="4850" width="37.140625" bestFit="1" customWidth="1"/>
    <col min="4851" max="4851" width="15.85546875" customWidth="1"/>
    <col min="4852" max="4852" width="13.140625" customWidth="1"/>
    <col min="4853" max="4853" width="0" hidden="1" customWidth="1"/>
    <col min="4854" max="4854" width="21.28515625" customWidth="1"/>
    <col min="4855" max="4855" width="13" customWidth="1"/>
    <col min="4856" max="4857" width="0" hidden="1" customWidth="1"/>
    <col min="4858" max="4858" width="9.85546875" customWidth="1"/>
    <col min="4859" max="4859" width="14.7109375" customWidth="1"/>
    <col min="4860" max="4860" width="10.85546875" customWidth="1"/>
    <col min="4861" max="4861" width="13.7109375" bestFit="1" customWidth="1"/>
    <col min="4862" max="4862" width="11.5703125" customWidth="1"/>
    <col min="4863" max="4863" width="13.7109375" bestFit="1" customWidth="1"/>
    <col min="4864" max="4864" width="11" customWidth="1"/>
    <col min="4865" max="4865" width="13.7109375" bestFit="1" customWidth="1"/>
    <col min="4866" max="4866" width="10.42578125" customWidth="1"/>
    <col min="4867" max="4867" width="13.7109375" bestFit="1" customWidth="1"/>
    <col min="4868" max="4868" width="11.85546875" customWidth="1"/>
    <col min="4869" max="4869" width="13.7109375" bestFit="1" customWidth="1"/>
    <col min="4870" max="4870" width="10.42578125" customWidth="1"/>
    <col min="4871" max="4871" width="13.7109375" bestFit="1" customWidth="1"/>
    <col min="4872" max="4872" width="9.5703125" customWidth="1"/>
    <col min="4873" max="4873" width="13.7109375" bestFit="1" customWidth="1"/>
    <col min="4874" max="4874" width="9.85546875" customWidth="1"/>
    <col min="4875" max="4875" width="13.7109375" bestFit="1" customWidth="1"/>
    <col min="4876" max="4876" width="9.85546875" customWidth="1"/>
    <col min="4877" max="4877" width="15.5703125" bestFit="1" customWidth="1"/>
    <col min="4878" max="4878" width="11.140625" customWidth="1"/>
    <col min="4879" max="4879" width="0" hidden="1" customWidth="1"/>
    <col min="5104" max="5104" width="10.42578125" customWidth="1"/>
    <col min="5105" max="5105" width="18.7109375" bestFit="1" customWidth="1"/>
    <col min="5106" max="5106" width="37.140625" bestFit="1" customWidth="1"/>
    <col min="5107" max="5107" width="15.85546875" customWidth="1"/>
    <col min="5108" max="5108" width="13.140625" customWidth="1"/>
    <col min="5109" max="5109" width="0" hidden="1" customWidth="1"/>
    <col min="5110" max="5110" width="21.28515625" customWidth="1"/>
    <col min="5111" max="5111" width="13" customWidth="1"/>
    <col min="5112" max="5113" width="0" hidden="1" customWidth="1"/>
    <col min="5114" max="5114" width="9.85546875" customWidth="1"/>
    <col min="5115" max="5115" width="14.7109375" customWidth="1"/>
    <col min="5116" max="5116" width="10.85546875" customWidth="1"/>
    <col min="5117" max="5117" width="13.7109375" bestFit="1" customWidth="1"/>
    <col min="5118" max="5118" width="11.5703125" customWidth="1"/>
    <col min="5119" max="5119" width="13.7109375" bestFit="1" customWidth="1"/>
    <col min="5120" max="5120" width="11" customWidth="1"/>
    <col min="5121" max="5121" width="13.7109375" bestFit="1" customWidth="1"/>
    <col min="5122" max="5122" width="10.42578125" customWidth="1"/>
    <col min="5123" max="5123" width="13.7109375" bestFit="1" customWidth="1"/>
    <col min="5124" max="5124" width="11.85546875" customWidth="1"/>
    <col min="5125" max="5125" width="13.7109375" bestFit="1" customWidth="1"/>
    <col min="5126" max="5126" width="10.42578125" customWidth="1"/>
    <col min="5127" max="5127" width="13.7109375" bestFit="1" customWidth="1"/>
    <col min="5128" max="5128" width="9.5703125" customWidth="1"/>
    <col min="5129" max="5129" width="13.7109375" bestFit="1" customWidth="1"/>
    <col min="5130" max="5130" width="9.85546875" customWidth="1"/>
    <col min="5131" max="5131" width="13.7109375" bestFit="1" customWidth="1"/>
    <col min="5132" max="5132" width="9.85546875" customWidth="1"/>
    <col min="5133" max="5133" width="15.5703125" bestFit="1" customWidth="1"/>
    <col min="5134" max="5134" width="11.140625" customWidth="1"/>
    <col min="5135" max="5135" width="0" hidden="1" customWidth="1"/>
    <col min="5360" max="5360" width="10.42578125" customWidth="1"/>
    <col min="5361" max="5361" width="18.7109375" bestFit="1" customWidth="1"/>
    <col min="5362" max="5362" width="37.140625" bestFit="1" customWidth="1"/>
    <col min="5363" max="5363" width="15.85546875" customWidth="1"/>
    <col min="5364" max="5364" width="13.140625" customWidth="1"/>
    <col min="5365" max="5365" width="0" hidden="1" customWidth="1"/>
    <col min="5366" max="5366" width="21.28515625" customWidth="1"/>
    <col min="5367" max="5367" width="13" customWidth="1"/>
    <col min="5368" max="5369" width="0" hidden="1" customWidth="1"/>
    <col min="5370" max="5370" width="9.85546875" customWidth="1"/>
    <col min="5371" max="5371" width="14.7109375" customWidth="1"/>
    <col min="5372" max="5372" width="10.85546875" customWidth="1"/>
    <col min="5373" max="5373" width="13.7109375" bestFit="1" customWidth="1"/>
    <col min="5374" max="5374" width="11.5703125" customWidth="1"/>
    <col min="5375" max="5375" width="13.7109375" bestFit="1" customWidth="1"/>
    <col min="5376" max="5376" width="11" customWidth="1"/>
    <col min="5377" max="5377" width="13.7109375" bestFit="1" customWidth="1"/>
    <col min="5378" max="5378" width="10.42578125" customWidth="1"/>
    <col min="5379" max="5379" width="13.7109375" bestFit="1" customWidth="1"/>
    <col min="5380" max="5380" width="11.85546875" customWidth="1"/>
    <col min="5381" max="5381" width="13.7109375" bestFit="1" customWidth="1"/>
    <col min="5382" max="5382" width="10.42578125" customWidth="1"/>
    <col min="5383" max="5383" width="13.7109375" bestFit="1" customWidth="1"/>
    <col min="5384" max="5384" width="9.5703125" customWidth="1"/>
    <col min="5385" max="5385" width="13.7109375" bestFit="1" customWidth="1"/>
    <col min="5386" max="5386" width="9.85546875" customWidth="1"/>
    <col min="5387" max="5387" width="13.7109375" bestFit="1" customWidth="1"/>
    <col min="5388" max="5388" width="9.85546875" customWidth="1"/>
    <col min="5389" max="5389" width="15.5703125" bestFit="1" customWidth="1"/>
    <col min="5390" max="5390" width="11.140625" customWidth="1"/>
    <col min="5391" max="5391" width="0" hidden="1" customWidth="1"/>
    <col min="5616" max="5616" width="10.42578125" customWidth="1"/>
    <col min="5617" max="5617" width="18.7109375" bestFit="1" customWidth="1"/>
    <col min="5618" max="5618" width="37.140625" bestFit="1" customWidth="1"/>
    <col min="5619" max="5619" width="15.85546875" customWidth="1"/>
    <col min="5620" max="5620" width="13.140625" customWidth="1"/>
    <col min="5621" max="5621" width="0" hidden="1" customWidth="1"/>
    <col min="5622" max="5622" width="21.28515625" customWidth="1"/>
    <col min="5623" max="5623" width="13" customWidth="1"/>
    <col min="5624" max="5625" width="0" hidden="1" customWidth="1"/>
    <col min="5626" max="5626" width="9.85546875" customWidth="1"/>
    <col min="5627" max="5627" width="14.7109375" customWidth="1"/>
    <col min="5628" max="5628" width="10.85546875" customWidth="1"/>
    <col min="5629" max="5629" width="13.7109375" bestFit="1" customWidth="1"/>
    <col min="5630" max="5630" width="11.5703125" customWidth="1"/>
    <col min="5631" max="5631" width="13.7109375" bestFit="1" customWidth="1"/>
    <col min="5632" max="5632" width="11" customWidth="1"/>
    <col min="5633" max="5633" width="13.7109375" bestFit="1" customWidth="1"/>
    <col min="5634" max="5634" width="10.42578125" customWidth="1"/>
    <col min="5635" max="5635" width="13.7109375" bestFit="1" customWidth="1"/>
    <col min="5636" max="5636" width="11.85546875" customWidth="1"/>
    <col min="5637" max="5637" width="13.7109375" bestFit="1" customWidth="1"/>
    <col min="5638" max="5638" width="10.42578125" customWidth="1"/>
    <col min="5639" max="5639" width="13.7109375" bestFit="1" customWidth="1"/>
    <col min="5640" max="5640" width="9.5703125" customWidth="1"/>
    <col min="5641" max="5641" width="13.7109375" bestFit="1" customWidth="1"/>
    <col min="5642" max="5642" width="9.85546875" customWidth="1"/>
    <col min="5643" max="5643" width="13.7109375" bestFit="1" customWidth="1"/>
    <col min="5644" max="5644" width="9.85546875" customWidth="1"/>
    <col min="5645" max="5645" width="15.5703125" bestFit="1" customWidth="1"/>
    <col min="5646" max="5646" width="11.140625" customWidth="1"/>
    <col min="5647" max="5647" width="0" hidden="1" customWidth="1"/>
    <col min="5872" max="5872" width="10.42578125" customWidth="1"/>
    <col min="5873" max="5873" width="18.7109375" bestFit="1" customWidth="1"/>
    <col min="5874" max="5874" width="37.140625" bestFit="1" customWidth="1"/>
    <col min="5875" max="5875" width="15.85546875" customWidth="1"/>
    <col min="5876" max="5876" width="13.140625" customWidth="1"/>
    <col min="5877" max="5877" width="0" hidden="1" customWidth="1"/>
    <col min="5878" max="5878" width="21.28515625" customWidth="1"/>
    <col min="5879" max="5879" width="13" customWidth="1"/>
    <col min="5880" max="5881" width="0" hidden="1" customWidth="1"/>
    <col min="5882" max="5882" width="9.85546875" customWidth="1"/>
    <col min="5883" max="5883" width="14.7109375" customWidth="1"/>
    <col min="5884" max="5884" width="10.85546875" customWidth="1"/>
    <col min="5885" max="5885" width="13.7109375" bestFit="1" customWidth="1"/>
    <col min="5886" max="5886" width="11.5703125" customWidth="1"/>
    <col min="5887" max="5887" width="13.7109375" bestFit="1" customWidth="1"/>
    <col min="5888" max="5888" width="11" customWidth="1"/>
    <col min="5889" max="5889" width="13.7109375" bestFit="1" customWidth="1"/>
    <col min="5890" max="5890" width="10.42578125" customWidth="1"/>
    <col min="5891" max="5891" width="13.7109375" bestFit="1" customWidth="1"/>
    <col min="5892" max="5892" width="11.85546875" customWidth="1"/>
    <col min="5893" max="5893" width="13.7109375" bestFit="1" customWidth="1"/>
    <col min="5894" max="5894" width="10.42578125" customWidth="1"/>
    <col min="5895" max="5895" width="13.7109375" bestFit="1" customWidth="1"/>
    <col min="5896" max="5896" width="9.5703125" customWidth="1"/>
    <col min="5897" max="5897" width="13.7109375" bestFit="1" customWidth="1"/>
    <col min="5898" max="5898" width="9.85546875" customWidth="1"/>
    <col min="5899" max="5899" width="13.7109375" bestFit="1" customWidth="1"/>
    <col min="5900" max="5900" width="9.85546875" customWidth="1"/>
    <col min="5901" max="5901" width="15.5703125" bestFit="1" customWidth="1"/>
    <col min="5902" max="5902" width="11.140625" customWidth="1"/>
    <col min="5903" max="5903" width="0" hidden="1" customWidth="1"/>
    <col min="6128" max="6128" width="10.42578125" customWidth="1"/>
    <col min="6129" max="6129" width="18.7109375" bestFit="1" customWidth="1"/>
    <col min="6130" max="6130" width="37.140625" bestFit="1" customWidth="1"/>
    <col min="6131" max="6131" width="15.85546875" customWidth="1"/>
    <col min="6132" max="6132" width="13.140625" customWidth="1"/>
    <col min="6133" max="6133" width="0" hidden="1" customWidth="1"/>
    <col min="6134" max="6134" width="21.28515625" customWidth="1"/>
    <col min="6135" max="6135" width="13" customWidth="1"/>
    <col min="6136" max="6137" width="0" hidden="1" customWidth="1"/>
    <col min="6138" max="6138" width="9.85546875" customWidth="1"/>
    <col min="6139" max="6139" width="14.7109375" customWidth="1"/>
    <col min="6140" max="6140" width="10.85546875" customWidth="1"/>
    <col min="6141" max="6141" width="13.7109375" bestFit="1" customWidth="1"/>
    <col min="6142" max="6142" width="11.5703125" customWidth="1"/>
    <col min="6143" max="6143" width="13.7109375" bestFit="1" customWidth="1"/>
    <col min="6144" max="6144" width="11" customWidth="1"/>
    <col min="6145" max="6145" width="13.7109375" bestFit="1" customWidth="1"/>
    <col min="6146" max="6146" width="10.42578125" customWidth="1"/>
    <col min="6147" max="6147" width="13.7109375" bestFit="1" customWidth="1"/>
    <col min="6148" max="6148" width="11.85546875" customWidth="1"/>
    <col min="6149" max="6149" width="13.7109375" bestFit="1" customWidth="1"/>
    <col min="6150" max="6150" width="10.42578125" customWidth="1"/>
    <col min="6151" max="6151" width="13.7109375" bestFit="1" customWidth="1"/>
    <col min="6152" max="6152" width="9.5703125" customWidth="1"/>
    <col min="6153" max="6153" width="13.7109375" bestFit="1" customWidth="1"/>
    <col min="6154" max="6154" width="9.85546875" customWidth="1"/>
    <col min="6155" max="6155" width="13.7109375" bestFit="1" customWidth="1"/>
    <col min="6156" max="6156" width="9.85546875" customWidth="1"/>
    <col min="6157" max="6157" width="15.5703125" bestFit="1" customWidth="1"/>
    <col min="6158" max="6158" width="11.140625" customWidth="1"/>
    <col min="6159" max="6159" width="0" hidden="1" customWidth="1"/>
    <col min="6384" max="6384" width="10.42578125" customWidth="1"/>
    <col min="6385" max="6385" width="18.7109375" bestFit="1" customWidth="1"/>
    <col min="6386" max="6386" width="37.140625" bestFit="1" customWidth="1"/>
    <col min="6387" max="6387" width="15.85546875" customWidth="1"/>
    <col min="6388" max="6388" width="13.140625" customWidth="1"/>
    <col min="6389" max="6389" width="0" hidden="1" customWidth="1"/>
    <col min="6390" max="6390" width="21.28515625" customWidth="1"/>
    <col min="6391" max="6391" width="13" customWidth="1"/>
    <col min="6392" max="6393" width="0" hidden="1" customWidth="1"/>
    <col min="6394" max="6394" width="9.85546875" customWidth="1"/>
    <col min="6395" max="6395" width="14.7109375" customWidth="1"/>
    <col min="6396" max="6396" width="10.85546875" customWidth="1"/>
    <col min="6397" max="6397" width="13.7109375" bestFit="1" customWidth="1"/>
    <col min="6398" max="6398" width="11.5703125" customWidth="1"/>
    <col min="6399" max="6399" width="13.7109375" bestFit="1" customWidth="1"/>
    <col min="6400" max="6400" width="11" customWidth="1"/>
    <col min="6401" max="6401" width="13.7109375" bestFit="1" customWidth="1"/>
    <col min="6402" max="6402" width="10.42578125" customWidth="1"/>
    <col min="6403" max="6403" width="13.7109375" bestFit="1" customWidth="1"/>
    <col min="6404" max="6404" width="11.85546875" customWidth="1"/>
    <col min="6405" max="6405" width="13.7109375" bestFit="1" customWidth="1"/>
    <col min="6406" max="6406" width="10.42578125" customWidth="1"/>
    <col min="6407" max="6407" width="13.7109375" bestFit="1" customWidth="1"/>
    <col min="6408" max="6408" width="9.5703125" customWidth="1"/>
    <col min="6409" max="6409" width="13.7109375" bestFit="1" customWidth="1"/>
    <col min="6410" max="6410" width="9.85546875" customWidth="1"/>
    <col min="6411" max="6411" width="13.7109375" bestFit="1" customWidth="1"/>
    <col min="6412" max="6412" width="9.85546875" customWidth="1"/>
    <col min="6413" max="6413" width="15.5703125" bestFit="1" customWidth="1"/>
    <col min="6414" max="6414" width="11.140625" customWidth="1"/>
    <col min="6415" max="6415" width="0" hidden="1" customWidth="1"/>
    <col min="6640" max="6640" width="10.42578125" customWidth="1"/>
    <col min="6641" max="6641" width="18.7109375" bestFit="1" customWidth="1"/>
    <col min="6642" max="6642" width="37.140625" bestFit="1" customWidth="1"/>
    <col min="6643" max="6643" width="15.85546875" customWidth="1"/>
    <col min="6644" max="6644" width="13.140625" customWidth="1"/>
    <col min="6645" max="6645" width="0" hidden="1" customWidth="1"/>
    <col min="6646" max="6646" width="21.28515625" customWidth="1"/>
    <col min="6647" max="6647" width="13" customWidth="1"/>
    <col min="6648" max="6649" width="0" hidden="1" customWidth="1"/>
    <col min="6650" max="6650" width="9.85546875" customWidth="1"/>
    <col min="6651" max="6651" width="14.7109375" customWidth="1"/>
    <col min="6652" max="6652" width="10.85546875" customWidth="1"/>
    <col min="6653" max="6653" width="13.7109375" bestFit="1" customWidth="1"/>
    <col min="6654" max="6654" width="11.5703125" customWidth="1"/>
    <col min="6655" max="6655" width="13.7109375" bestFit="1" customWidth="1"/>
    <col min="6656" max="6656" width="11" customWidth="1"/>
    <col min="6657" max="6657" width="13.7109375" bestFit="1" customWidth="1"/>
    <col min="6658" max="6658" width="10.42578125" customWidth="1"/>
    <col min="6659" max="6659" width="13.7109375" bestFit="1" customWidth="1"/>
    <col min="6660" max="6660" width="11.85546875" customWidth="1"/>
    <col min="6661" max="6661" width="13.7109375" bestFit="1" customWidth="1"/>
    <col min="6662" max="6662" width="10.42578125" customWidth="1"/>
    <col min="6663" max="6663" width="13.7109375" bestFit="1" customWidth="1"/>
    <col min="6664" max="6664" width="9.5703125" customWidth="1"/>
    <col min="6665" max="6665" width="13.7109375" bestFit="1" customWidth="1"/>
    <col min="6666" max="6666" width="9.85546875" customWidth="1"/>
    <col min="6667" max="6667" width="13.7109375" bestFit="1" customWidth="1"/>
    <col min="6668" max="6668" width="9.85546875" customWidth="1"/>
    <col min="6669" max="6669" width="15.5703125" bestFit="1" customWidth="1"/>
    <col min="6670" max="6670" width="11.140625" customWidth="1"/>
    <col min="6671" max="6671" width="0" hidden="1" customWidth="1"/>
    <col min="6896" max="6896" width="10.42578125" customWidth="1"/>
    <col min="6897" max="6897" width="18.7109375" bestFit="1" customWidth="1"/>
    <col min="6898" max="6898" width="37.140625" bestFit="1" customWidth="1"/>
    <col min="6899" max="6899" width="15.85546875" customWidth="1"/>
    <col min="6900" max="6900" width="13.140625" customWidth="1"/>
    <col min="6901" max="6901" width="0" hidden="1" customWidth="1"/>
    <col min="6902" max="6902" width="21.28515625" customWidth="1"/>
    <col min="6903" max="6903" width="13" customWidth="1"/>
    <col min="6904" max="6905" width="0" hidden="1" customWidth="1"/>
    <col min="6906" max="6906" width="9.85546875" customWidth="1"/>
    <col min="6907" max="6907" width="14.7109375" customWidth="1"/>
    <col min="6908" max="6908" width="10.85546875" customWidth="1"/>
    <col min="6909" max="6909" width="13.7109375" bestFit="1" customWidth="1"/>
    <col min="6910" max="6910" width="11.5703125" customWidth="1"/>
    <col min="6911" max="6911" width="13.7109375" bestFit="1" customWidth="1"/>
    <col min="6912" max="6912" width="11" customWidth="1"/>
    <col min="6913" max="6913" width="13.7109375" bestFit="1" customWidth="1"/>
    <col min="6914" max="6914" width="10.42578125" customWidth="1"/>
    <col min="6915" max="6915" width="13.7109375" bestFit="1" customWidth="1"/>
    <col min="6916" max="6916" width="11.85546875" customWidth="1"/>
    <col min="6917" max="6917" width="13.7109375" bestFit="1" customWidth="1"/>
    <col min="6918" max="6918" width="10.42578125" customWidth="1"/>
    <col min="6919" max="6919" width="13.7109375" bestFit="1" customWidth="1"/>
    <col min="6920" max="6920" width="9.5703125" customWidth="1"/>
    <col min="6921" max="6921" width="13.7109375" bestFit="1" customWidth="1"/>
    <col min="6922" max="6922" width="9.85546875" customWidth="1"/>
    <col min="6923" max="6923" width="13.7109375" bestFit="1" customWidth="1"/>
    <col min="6924" max="6924" width="9.85546875" customWidth="1"/>
    <col min="6925" max="6925" width="15.5703125" bestFit="1" customWidth="1"/>
    <col min="6926" max="6926" width="11.140625" customWidth="1"/>
    <col min="6927" max="6927" width="0" hidden="1" customWidth="1"/>
    <col min="7152" max="7152" width="10.42578125" customWidth="1"/>
    <col min="7153" max="7153" width="18.7109375" bestFit="1" customWidth="1"/>
    <col min="7154" max="7154" width="37.140625" bestFit="1" customWidth="1"/>
    <col min="7155" max="7155" width="15.85546875" customWidth="1"/>
    <col min="7156" max="7156" width="13.140625" customWidth="1"/>
    <col min="7157" max="7157" width="0" hidden="1" customWidth="1"/>
    <col min="7158" max="7158" width="21.28515625" customWidth="1"/>
    <col min="7159" max="7159" width="13" customWidth="1"/>
    <col min="7160" max="7161" width="0" hidden="1" customWidth="1"/>
    <col min="7162" max="7162" width="9.85546875" customWidth="1"/>
    <col min="7163" max="7163" width="14.7109375" customWidth="1"/>
    <col min="7164" max="7164" width="10.85546875" customWidth="1"/>
    <col min="7165" max="7165" width="13.7109375" bestFit="1" customWidth="1"/>
    <col min="7166" max="7166" width="11.5703125" customWidth="1"/>
    <col min="7167" max="7167" width="13.7109375" bestFit="1" customWidth="1"/>
    <col min="7168" max="7168" width="11" customWidth="1"/>
    <col min="7169" max="7169" width="13.7109375" bestFit="1" customWidth="1"/>
    <col min="7170" max="7170" width="10.42578125" customWidth="1"/>
    <col min="7171" max="7171" width="13.7109375" bestFit="1" customWidth="1"/>
    <col min="7172" max="7172" width="11.85546875" customWidth="1"/>
    <col min="7173" max="7173" width="13.7109375" bestFit="1" customWidth="1"/>
    <col min="7174" max="7174" width="10.42578125" customWidth="1"/>
    <col min="7175" max="7175" width="13.7109375" bestFit="1" customWidth="1"/>
    <col min="7176" max="7176" width="9.5703125" customWidth="1"/>
    <col min="7177" max="7177" width="13.7109375" bestFit="1" customWidth="1"/>
    <col min="7178" max="7178" width="9.85546875" customWidth="1"/>
    <col min="7179" max="7179" width="13.7109375" bestFit="1" customWidth="1"/>
    <col min="7180" max="7180" width="9.85546875" customWidth="1"/>
    <col min="7181" max="7181" width="15.5703125" bestFit="1" customWidth="1"/>
    <col min="7182" max="7182" width="11.140625" customWidth="1"/>
    <col min="7183" max="7183" width="0" hidden="1" customWidth="1"/>
    <col min="7408" max="7408" width="10.42578125" customWidth="1"/>
    <col min="7409" max="7409" width="18.7109375" bestFit="1" customWidth="1"/>
    <col min="7410" max="7410" width="37.140625" bestFit="1" customWidth="1"/>
    <col min="7411" max="7411" width="15.85546875" customWidth="1"/>
    <col min="7412" max="7412" width="13.140625" customWidth="1"/>
    <col min="7413" max="7413" width="0" hidden="1" customWidth="1"/>
    <col min="7414" max="7414" width="21.28515625" customWidth="1"/>
    <col min="7415" max="7415" width="13" customWidth="1"/>
    <col min="7416" max="7417" width="0" hidden="1" customWidth="1"/>
    <col min="7418" max="7418" width="9.85546875" customWidth="1"/>
    <col min="7419" max="7419" width="14.7109375" customWidth="1"/>
    <col min="7420" max="7420" width="10.85546875" customWidth="1"/>
    <col min="7421" max="7421" width="13.7109375" bestFit="1" customWidth="1"/>
    <col min="7422" max="7422" width="11.5703125" customWidth="1"/>
    <col min="7423" max="7423" width="13.7109375" bestFit="1" customWidth="1"/>
    <col min="7424" max="7424" width="11" customWidth="1"/>
    <col min="7425" max="7425" width="13.7109375" bestFit="1" customWidth="1"/>
    <col min="7426" max="7426" width="10.42578125" customWidth="1"/>
    <col min="7427" max="7427" width="13.7109375" bestFit="1" customWidth="1"/>
    <col min="7428" max="7428" width="11.85546875" customWidth="1"/>
    <col min="7429" max="7429" width="13.7109375" bestFit="1" customWidth="1"/>
    <col min="7430" max="7430" width="10.42578125" customWidth="1"/>
    <col min="7431" max="7431" width="13.7109375" bestFit="1" customWidth="1"/>
    <col min="7432" max="7432" width="9.5703125" customWidth="1"/>
    <col min="7433" max="7433" width="13.7109375" bestFit="1" customWidth="1"/>
    <col min="7434" max="7434" width="9.85546875" customWidth="1"/>
    <col min="7435" max="7435" width="13.7109375" bestFit="1" customWidth="1"/>
    <col min="7436" max="7436" width="9.85546875" customWidth="1"/>
    <col min="7437" max="7437" width="15.5703125" bestFit="1" customWidth="1"/>
    <col min="7438" max="7438" width="11.140625" customWidth="1"/>
    <col min="7439" max="7439" width="0" hidden="1" customWidth="1"/>
    <col min="7664" max="7664" width="10.42578125" customWidth="1"/>
    <col min="7665" max="7665" width="18.7109375" bestFit="1" customWidth="1"/>
    <col min="7666" max="7666" width="37.140625" bestFit="1" customWidth="1"/>
    <col min="7667" max="7667" width="15.85546875" customWidth="1"/>
    <col min="7668" max="7668" width="13.140625" customWidth="1"/>
    <col min="7669" max="7669" width="0" hidden="1" customWidth="1"/>
    <col min="7670" max="7670" width="21.28515625" customWidth="1"/>
    <col min="7671" max="7671" width="13" customWidth="1"/>
    <col min="7672" max="7673" width="0" hidden="1" customWidth="1"/>
    <col min="7674" max="7674" width="9.85546875" customWidth="1"/>
    <col min="7675" max="7675" width="14.7109375" customWidth="1"/>
    <col min="7676" max="7676" width="10.85546875" customWidth="1"/>
    <col min="7677" max="7677" width="13.7109375" bestFit="1" customWidth="1"/>
    <col min="7678" max="7678" width="11.5703125" customWidth="1"/>
    <col min="7679" max="7679" width="13.7109375" bestFit="1" customWidth="1"/>
    <col min="7680" max="7680" width="11" customWidth="1"/>
    <col min="7681" max="7681" width="13.7109375" bestFit="1" customWidth="1"/>
    <col min="7682" max="7682" width="10.42578125" customWidth="1"/>
    <col min="7683" max="7683" width="13.7109375" bestFit="1" customWidth="1"/>
    <col min="7684" max="7684" width="11.85546875" customWidth="1"/>
    <col min="7685" max="7685" width="13.7109375" bestFit="1" customWidth="1"/>
    <col min="7686" max="7686" width="10.42578125" customWidth="1"/>
    <col min="7687" max="7687" width="13.7109375" bestFit="1" customWidth="1"/>
    <col min="7688" max="7688" width="9.5703125" customWidth="1"/>
    <col min="7689" max="7689" width="13.7109375" bestFit="1" customWidth="1"/>
    <col min="7690" max="7690" width="9.85546875" customWidth="1"/>
    <col min="7691" max="7691" width="13.7109375" bestFit="1" customWidth="1"/>
    <col min="7692" max="7692" width="9.85546875" customWidth="1"/>
    <col min="7693" max="7693" width="15.5703125" bestFit="1" customWidth="1"/>
    <col min="7694" max="7694" width="11.140625" customWidth="1"/>
    <col min="7695" max="7695" width="0" hidden="1" customWidth="1"/>
    <col min="7920" max="7920" width="10.42578125" customWidth="1"/>
    <col min="7921" max="7921" width="18.7109375" bestFit="1" customWidth="1"/>
    <col min="7922" max="7922" width="37.140625" bestFit="1" customWidth="1"/>
    <col min="7923" max="7923" width="15.85546875" customWidth="1"/>
    <col min="7924" max="7924" width="13.140625" customWidth="1"/>
    <col min="7925" max="7925" width="0" hidden="1" customWidth="1"/>
    <col min="7926" max="7926" width="21.28515625" customWidth="1"/>
    <col min="7927" max="7927" width="13" customWidth="1"/>
    <col min="7928" max="7929" width="0" hidden="1" customWidth="1"/>
    <col min="7930" max="7930" width="9.85546875" customWidth="1"/>
    <col min="7931" max="7931" width="14.7109375" customWidth="1"/>
    <col min="7932" max="7932" width="10.85546875" customWidth="1"/>
    <col min="7933" max="7933" width="13.7109375" bestFit="1" customWidth="1"/>
    <col min="7934" max="7934" width="11.5703125" customWidth="1"/>
    <col min="7935" max="7935" width="13.7109375" bestFit="1" customWidth="1"/>
    <col min="7936" max="7936" width="11" customWidth="1"/>
    <col min="7937" max="7937" width="13.7109375" bestFit="1" customWidth="1"/>
    <col min="7938" max="7938" width="10.42578125" customWidth="1"/>
    <col min="7939" max="7939" width="13.7109375" bestFit="1" customWidth="1"/>
    <col min="7940" max="7940" width="11.85546875" customWidth="1"/>
    <col min="7941" max="7941" width="13.7109375" bestFit="1" customWidth="1"/>
    <col min="7942" max="7942" width="10.42578125" customWidth="1"/>
    <col min="7943" max="7943" width="13.7109375" bestFit="1" customWidth="1"/>
    <col min="7944" max="7944" width="9.5703125" customWidth="1"/>
    <col min="7945" max="7945" width="13.7109375" bestFit="1" customWidth="1"/>
    <col min="7946" max="7946" width="9.85546875" customWidth="1"/>
    <col min="7947" max="7947" width="13.7109375" bestFit="1" customWidth="1"/>
    <col min="7948" max="7948" width="9.85546875" customWidth="1"/>
    <col min="7949" max="7949" width="15.5703125" bestFit="1" customWidth="1"/>
    <col min="7950" max="7950" width="11.140625" customWidth="1"/>
    <col min="7951" max="7951" width="0" hidden="1" customWidth="1"/>
    <col min="8176" max="8176" width="10.42578125" customWidth="1"/>
    <col min="8177" max="8177" width="18.7109375" bestFit="1" customWidth="1"/>
    <col min="8178" max="8178" width="37.140625" bestFit="1" customWidth="1"/>
    <col min="8179" max="8179" width="15.85546875" customWidth="1"/>
    <col min="8180" max="8180" width="13.140625" customWidth="1"/>
    <col min="8181" max="8181" width="0" hidden="1" customWidth="1"/>
    <col min="8182" max="8182" width="21.28515625" customWidth="1"/>
    <col min="8183" max="8183" width="13" customWidth="1"/>
    <col min="8184" max="8185" width="0" hidden="1" customWidth="1"/>
    <col min="8186" max="8186" width="9.85546875" customWidth="1"/>
    <col min="8187" max="8187" width="14.7109375" customWidth="1"/>
    <col min="8188" max="8188" width="10.85546875" customWidth="1"/>
    <col min="8189" max="8189" width="13.7109375" bestFit="1" customWidth="1"/>
    <col min="8190" max="8190" width="11.5703125" customWidth="1"/>
    <col min="8191" max="8191" width="13.7109375" bestFit="1" customWidth="1"/>
    <col min="8192" max="8192" width="11" customWidth="1"/>
    <col min="8193" max="8193" width="13.7109375" bestFit="1" customWidth="1"/>
    <col min="8194" max="8194" width="10.42578125" customWidth="1"/>
    <col min="8195" max="8195" width="13.7109375" bestFit="1" customWidth="1"/>
    <col min="8196" max="8196" width="11.85546875" customWidth="1"/>
    <col min="8197" max="8197" width="13.7109375" bestFit="1" customWidth="1"/>
    <col min="8198" max="8198" width="10.42578125" customWidth="1"/>
    <col min="8199" max="8199" width="13.7109375" bestFit="1" customWidth="1"/>
    <col min="8200" max="8200" width="9.5703125" customWidth="1"/>
    <col min="8201" max="8201" width="13.7109375" bestFit="1" customWidth="1"/>
    <col min="8202" max="8202" width="9.85546875" customWidth="1"/>
    <col min="8203" max="8203" width="13.7109375" bestFit="1" customWidth="1"/>
    <col min="8204" max="8204" width="9.85546875" customWidth="1"/>
    <col min="8205" max="8205" width="15.5703125" bestFit="1" customWidth="1"/>
    <col min="8206" max="8206" width="11.140625" customWidth="1"/>
    <col min="8207" max="8207" width="0" hidden="1" customWidth="1"/>
    <col min="8432" max="8432" width="10.42578125" customWidth="1"/>
    <col min="8433" max="8433" width="18.7109375" bestFit="1" customWidth="1"/>
    <col min="8434" max="8434" width="37.140625" bestFit="1" customWidth="1"/>
    <col min="8435" max="8435" width="15.85546875" customWidth="1"/>
    <col min="8436" max="8436" width="13.140625" customWidth="1"/>
    <col min="8437" max="8437" width="0" hidden="1" customWidth="1"/>
    <col min="8438" max="8438" width="21.28515625" customWidth="1"/>
    <col min="8439" max="8439" width="13" customWidth="1"/>
    <col min="8440" max="8441" width="0" hidden="1" customWidth="1"/>
    <col min="8442" max="8442" width="9.85546875" customWidth="1"/>
    <col min="8443" max="8443" width="14.7109375" customWidth="1"/>
    <col min="8444" max="8444" width="10.85546875" customWidth="1"/>
    <col min="8445" max="8445" width="13.7109375" bestFit="1" customWidth="1"/>
    <col min="8446" max="8446" width="11.5703125" customWidth="1"/>
    <col min="8447" max="8447" width="13.7109375" bestFit="1" customWidth="1"/>
    <col min="8448" max="8448" width="11" customWidth="1"/>
    <col min="8449" max="8449" width="13.7109375" bestFit="1" customWidth="1"/>
    <col min="8450" max="8450" width="10.42578125" customWidth="1"/>
    <col min="8451" max="8451" width="13.7109375" bestFit="1" customWidth="1"/>
    <col min="8452" max="8452" width="11.85546875" customWidth="1"/>
    <col min="8453" max="8453" width="13.7109375" bestFit="1" customWidth="1"/>
    <col min="8454" max="8454" width="10.42578125" customWidth="1"/>
    <col min="8455" max="8455" width="13.7109375" bestFit="1" customWidth="1"/>
    <col min="8456" max="8456" width="9.5703125" customWidth="1"/>
    <col min="8457" max="8457" width="13.7109375" bestFit="1" customWidth="1"/>
    <col min="8458" max="8458" width="9.85546875" customWidth="1"/>
    <col min="8459" max="8459" width="13.7109375" bestFit="1" customWidth="1"/>
    <col min="8460" max="8460" width="9.85546875" customWidth="1"/>
    <col min="8461" max="8461" width="15.5703125" bestFit="1" customWidth="1"/>
    <col min="8462" max="8462" width="11.140625" customWidth="1"/>
    <col min="8463" max="8463" width="0" hidden="1" customWidth="1"/>
    <col min="8688" max="8688" width="10.42578125" customWidth="1"/>
    <col min="8689" max="8689" width="18.7109375" bestFit="1" customWidth="1"/>
    <col min="8690" max="8690" width="37.140625" bestFit="1" customWidth="1"/>
    <col min="8691" max="8691" width="15.85546875" customWidth="1"/>
    <col min="8692" max="8692" width="13.140625" customWidth="1"/>
    <col min="8693" max="8693" width="0" hidden="1" customWidth="1"/>
    <col min="8694" max="8694" width="21.28515625" customWidth="1"/>
    <col min="8695" max="8695" width="13" customWidth="1"/>
    <col min="8696" max="8697" width="0" hidden="1" customWidth="1"/>
    <col min="8698" max="8698" width="9.85546875" customWidth="1"/>
    <col min="8699" max="8699" width="14.7109375" customWidth="1"/>
    <col min="8700" max="8700" width="10.85546875" customWidth="1"/>
    <col min="8701" max="8701" width="13.7109375" bestFit="1" customWidth="1"/>
    <col min="8702" max="8702" width="11.5703125" customWidth="1"/>
    <col min="8703" max="8703" width="13.7109375" bestFit="1" customWidth="1"/>
    <col min="8704" max="8704" width="11" customWidth="1"/>
    <col min="8705" max="8705" width="13.7109375" bestFit="1" customWidth="1"/>
    <col min="8706" max="8706" width="10.42578125" customWidth="1"/>
    <col min="8707" max="8707" width="13.7109375" bestFit="1" customWidth="1"/>
    <col min="8708" max="8708" width="11.85546875" customWidth="1"/>
    <col min="8709" max="8709" width="13.7109375" bestFit="1" customWidth="1"/>
    <col min="8710" max="8710" width="10.42578125" customWidth="1"/>
    <col min="8711" max="8711" width="13.7109375" bestFit="1" customWidth="1"/>
    <col min="8712" max="8712" width="9.5703125" customWidth="1"/>
    <col min="8713" max="8713" width="13.7109375" bestFit="1" customWidth="1"/>
    <col min="8714" max="8714" width="9.85546875" customWidth="1"/>
    <col min="8715" max="8715" width="13.7109375" bestFit="1" customWidth="1"/>
    <col min="8716" max="8716" width="9.85546875" customWidth="1"/>
    <col min="8717" max="8717" width="15.5703125" bestFit="1" customWidth="1"/>
    <col min="8718" max="8718" width="11.140625" customWidth="1"/>
    <col min="8719" max="8719" width="0" hidden="1" customWidth="1"/>
    <col min="8944" max="8944" width="10.42578125" customWidth="1"/>
    <col min="8945" max="8945" width="18.7109375" bestFit="1" customWidth="1"/>
    <col min="8946" max="8946" width="37.140625" bestFit="1" customWidth="1"/>
    <col min="8947" max="8947" width="15.85546875" customWidth="1"/>
    <col min="8948" max="8948" width="13.140625" customWidth="1"/>
    <col min="8949" max="8949" width="0" hidden="1" customWidth="1"/>
    <col min="8950" max="8950" width="21.28515625" customWidth="1"/>
    <col min="8951" max="8951" width="13" customWidth="1"/>
    <col min="8952" max="8953" width="0" hidden="1" customWidth="1"/>
    <col min="8954" max="8954" width="9.85546875" customWidth="1"/>
    <col min="8955" max="8955" width="14.7109375" customWidth="1"/>
    <col min="8956" max="8956" width="10.85546875" customWidth="1"/>
    <col min="8957" max="8957" width="13.7109375" bestFit="1" customWidth="1"/>
    <col min="8958" max="8958" width="11.5703125" customWidth="1"/>
    <col min="8959" max="8959" width="13.7109375" bestFit="1" customWidth="1"/>
    <col min="8960" max="8960" width="11" customWidth="1"/>
    <col min="8961" max="8961" width="13.7109375" bestFit="1" customWidth="1"/>
    <col min="8962" max="8962" width="10.42578125" customWidth="1"/>
    <col min="8963" max="8963" width="13.7109375" bestFit="1" customWidth="1"/>
    <col min="8964" max="8964" width="11.85546875" customWidth="1"/>
    <col min="8965" max="8965" width="13.7109375" bestFit="1" customWidth="1"/>
    <col min="8966" max="8966" width="10.42578125" customWidth="1"/>
    <col min="8967" max="8967" width="13.7109375" bestFit="1" customWidth="1"/>
    <col min="8968" max="8968" width="9.5703125" customWidth="1"/>
    <col min="8969" max="8969" width="13.7109375" bestFit="1" customWidth="1"/>
    <col min="8970" max="8970" width="9.85546875" customWidth="1"/>
    <col min="8971" max="8971" width="13.7109375" bestFit="1" customWidth="1"/>
    <col min="8972" max="8972" width="9.85546875" customWidth="1"/>
    <col min="8973" max="8973" width="15.5703125" bestFit="1" customWidth="1"/>
    <col min="8974" max="8974" width="11.140625" customWidth="1"/>
    <col min="8975" max="8975" width="0" hidden="1" customWidth="1"/>
    <col min="9200" max="9200" width="10.42578125" customWidth="1"/>
    <col min="9201" max="9201" width="18.7109375" bestFit="1" customWidth="1"/>
    <col min="9202" max="9202" width="37.140625" bestFit="1" customWidth="1"/>
    <col min="9203" max="9203" width="15.85546875" customWidth="1"/>
    <col min="9204" max="9204" width="13.140625" customWidth="1"/>
    <col min="9205" max="9205" width="0" hidden="1" customWidth="1"/>
    <col min="9206" max="9206" width="21.28515625" customWidth="1"/>
    <col min="9207" max="9207" width="13" customWidth="1"/>
    <col min="9208" max="9209" width="0" hidden="1" customWidth="1"/>
    <col min="9210" max="9210" width="9.85546875" customWidth="1"/>
    <col min="9211" max="9211" width="14.7109375" customWidth="1"/>
    <col min="9212" max="9212" width="10.85546875" customWidth="1"/>
    <col min="9213" max="9213" width="13.7109375" bestFit="1" customWidth="1"/>
    <col min="9214" max="9214" width="11.5703125" customWidth="1"/>
    <col min="9215" max="9215" width="13.7109375" bestFit="1" customWidth="1"/>
    <col min="9216" max="9216" width="11" customWidth="1"/>
    <col min="9217" max="9217" width="13.7109375" bestFit="1" customWidth="1"/>
    <col min="9218" max="9218" width="10.42578125" customWidth="1"/>
    <col min="9219" max="9219" width="13.7109375" bestFit="1" customWidth="1"/>
    <col min="9220" max="9220" width="11.85546875" customWidth="1"/>
    <col min="9221" max="9221" width="13.7109375" bestFit="1" customWidth="1"/>
    <col min="9222" max="9222" width="10.42578125" customWidth="1"/>
    <col min="9223" max="9223" width="13.7109375" bestFit="1" customWidth="1"/>
    <col min="9224" max="9224" width="9.5703125" customWidth="1"/>
    <col min="9225" max="9225" width="13.7109375" bestFit="1" customWidth="1"/>
    <col min="9226" max="9226" width="9.85546875" customWidth="1"/>
    <col min="9227" max="9227" width="13.7109375" bestFit="1" customWidth="1"/>
    <col min="9228" max="9228" width="9.85546875" customWidth="1"/>
    <col min="9229" max="9229" width="15.5703125" bestFit="1" customWidth="1"/>
    <col min="9230" max="9230" width="11.140625" customWidth="1"/>
    <col min="9231" max="9231" width="0" hidden="1" customWidth="1"/>
    <col min="9456" max="9456" width="10.42578125" customWidth="1"/>
    <col min="9457" max="9457" width="18.7109375" bestFit="1" customWidth="1"/>
    <col min="9458" max="9458" width="37.140625" bestFit="1" customWidth="1"/>
    <col min="9459" max="9459" width="15.85546875" customWidth="1"/>
    <col min="9460" max="9460" width="13.140625" customWidth="1"/>
    <col min="9461" max="9461" width="0" hidden="1" customWidth="1"/>
    <col min="9462" max="9462" width="21.28515625" customWidth="1"/>
    <col min="9463" max="9463" width="13" customWidth="1"/>
    <col min="9464" max="9465" width="0" hidden="1" customWidth="1"/>
    <col min="9466" max="9466" width="9.85546875" customWidth="1"/>
    <col min="9467" max="9467" width="14.7109375" customWidth="1"/>
    <col min="9468" max="9468" width="10.85546875" customWidth="1"/>
    <col min="9469" max="9469" width="13.7109375" bestFit="1" customWidth="1"/>
    <col min="9470" max="9470" width="11.5703125" customWidth="1"/>
    <col min="9471" max="9471" width="13.7109375" bestFit="1" customWidth="1"/>
    <col min="9472" max="9472" width="11" customWidth="1"/>
    <col min="9473" max="9473" width="13.7109375" bestFit="1" customWidth="1"/>
    <col min="9474" max="9474" width="10.42578125" customWidth="1"/>
    <col min="9475" max="9475" width="13.7109375" bestFit="1" customWidth="1"/>
    <col min="9476" max="9476" width="11.85546875" customWidth="1"/>
    <col min="9477" max="9477" width="13.7109375" bestFit="1" customWidth="1"/>
    <col min="9478" max="9478" width="10.42578125" customWidth="1"/>
    <col min="9479" max="9479" width="13.7109375" bestFit="1" customWidth="1"/>
    <col min="9480" max="9480" width="9.5703125" customWidth="1"/>
    <col min="9481" max="9481" width="13.7109375" bestFit="1" customWidth="1"/>
    <col min="9482" max="9482" width="9.85546875" customWidth="1"/>
    <col min="9483" max="9483" width="13.7109375" bestFit="1" customWidth="1"/>
    <col min="9484" max="9484" width="9.85546875" customWidth="1"/>
    <col min="9485" max="9485" width="15.5703125" bestFit="1" customWidth="1"/>
    <col min="9486" max="9486" width="11.140625" customWidth="1"/>
    <col min="9487" max="9487" width="0" hidden="1" customWidth="1"/>
    <col min="9712" max="9712" width="10.42578125" customWidth="1"/>
    <col min="9713" max="9713" width="18.7109375" bestFit="1" customWidth="1"/>
    <col min="9714" max="9714" width="37.140625" bestFit="1" customWidth="1"/>
    <col min="9715" max="9715" width="15.85546875" customWidth="1"/>
    <col min="9716" max="9716" width="13.140625" customWidth="1"/>
    <col min="9717" max="9717" width="0" hidden="1" customWidth="1"/>
    <col min="9718" max="9718" width="21.28515625" customWidth="1"/>
    <col min="9719" max="9719" width="13" customWidth="1"/>
    <col min="9720" max="9721" width="0" hidden="1" customWidth="1"/>
    <col min="9722" max="9722" width="9.85546875" customWidth="1"/>
    <col min="9723" max="9723" width="14.7109375" customWidth="1"/>
    <col min="9724" max="9724" width="10.85546875" customWidth="1"/>
    <col min="9725" max="9725" width="13.7109375" bestFit="1" customWidth="1"/>
    <col min="9726" max="9726" width="11.5703125" customWidth="1"/>
    <col min="9727" max="9727" width="13.7109375" bestFit="1" customWidth="1"/>
    <col min="9728" max="9728" width="11" customWidth="1"/>
    <col min="9729" max="9729" width="13.7109375" bestFit="1" customWidth="1"/>
    <col min="9730" max="9730" width="10.42578125" customWidth="1"/>
    <col min="9731" max="9731" width="13.7109375" bestFit="1" customWidth="1"/>
    <col min="9732" max="9732" width="11.85546875" customWidth="1"/>
    <col min="9733" max="9733" width="13.7109375" bestFit="1" customWidth="1"/>
    <col min="9734" max="9734" width="10.42578125" customWidth="1"/>
    <col min="9735" max="9735" width="13.7109375" bestFit="1" customWidth="1"/>
    <col min="9736" max="9736" width="9.5703125" customWidth="1"/>
    <col min="9737" max="9737" width="13.7109375" bestFit="1" customWidth="1"/>
    <col min="9738" max="9738" width="9.85546875" customWidth="1"/>
    <col min="9739" max="9739" width="13.7109375" bestFit="1" customWidth="1"/>
    <col min="9740" max="9740" width="9.85546875" customWidth="1"/>
    <col min="9741" max="9741" width="15.5703125" bestFit="1" customWidth="1"/>
    <col min="9742" max="9742" width="11.140625" customWidth="1"/>
    <col min="9743" max="9743" width="0" hidden="1" customWidth="1"/>
    <col min="9968" max="9968" width="10.42578125" customWidth="1"/>
    <col min="9969" max="9969" width="18.7109375" bestFit="1" customWidth="1"/>
    <col min="9970" max="9970" width="37.140625" bestFit="1" customWidth="1"/>
    <col min="9971" max="9971" width="15.85546875" customWidth="1"/>
    <col min="9972" max="9972" width="13.140625" customWidth="1"/>
    <col min="9973" max="9973" width="0" hidden="1" customWidth="1"/>
    <col min="9974" max="9974" width="21.28515625" customWidth="1"/>
    <col min="9975" max="9975" width="13" customWidth="1"/>
    <col min="9976" max="9977" width="0" hidden="1" customWidth="1"/>
    <col min="9978" max="9978" width="9.85546875" customWidth="1"/>
    <col min="9979" max="9979" width="14.7109375" customWidth="1"/>
    <col min="9980" max="9980" width="10.85546875" customWidth="1"/>
    <col min="9981" max="9981" width="13.7109375" bestFit="1" customWidth="1"/>
    <col min="9982" max="9982" width="11.5703125" customWidth="1"/>
    <col min="9983" max="9983" width="13.7109375" bestFit="1" customWidth="1"/>
    <col min="9984" max="9984" width="11" customWidth="1"/>
    <col min="9985" max="9985" width="13.7109375" bestFit="1" customWidth="1"/>
    <col min="9986" max="9986" width="10.42578125" customWidth="1"/>
    <col min="9987" max="9987" width="13.7109375" bestFit="1" customWidth="1"/>
    <col min="9988" max="9988" width="11.85546875" customWidth="1"/>
    <col min="9989" max="9989" width="13.7109375" bestFit="1" customWidth="1"/>
    <col min="9990" max="9990" width="10.42578125" customWidth="1"/>
    <col min="9991" max="9991" width="13.7109375" bestFit="1" customWidth="1"/>
    <col min="9992" max="9992" width="9.5703125" customWidth="1"/>
    <col min="9993" max="9993" width="13.7109375" bestFit="1" customWidth="1"/>
    <col min="9994" max="9994" width="9.85546875" customWidth="1"/>
    <col min="9995" max="9995" width="13.7109375" bestFit="1" customWidth="1"/>
    <col min="9996" max="9996" width="9.85546875" customWidth="1"/>
    <col min="9997" max="9997" width="15.5703125" bestFit="1" customWidth="1"/>
    <col min="9998" max="9998" width="11.140625" customWidth="1"/>
    <col min="9999" max="9999" width="0" hidden="1" customWidth="1"/>
    <col min="10224" max="10224" width="10.42578125" customWidth="1"/>
    <col min="10225" max="10225" width="18.7109375" bestFit="1" customWidth="1"/>
    <col min="10226" max="10226" width="37.140625" bestFit="1" customWidth="1"/>
    <col min="10227" max="10227" width="15.85546875" customWidth="1"/>
    <col min="10228" max="10228" width="13.140625" customWidth="1"/>
    <col min="10229" max="10229" width="0" hidden="1" customWidth="1"/>
    <col min="10230" max="10230" width="21.28515625" customWidth="1"/>
    <col min="10231" max="10231" width="13" customWidth="1"/>
    <col min="10232" max="10233" width="0" hidden="1" customWidth="1"/>
    <col min="10234" max="10234" width="9.85546875" customWidth="1"/>
    <col min="10235" max="10235" width="14.7109375" customWidth="1"/>
    <col min="10236" max="10236" width="10.85546875" customWidth="1"/>
    <col min="10237" max="10237" width="13.7109375" bestFit="1" customWidth="1"/>
    <col min="10238" max="10238" width="11.5703125" customWidth="1"/>
    <col min="10239" max="10239" width="13.7109375" bestFit="1" customWidth="1"/>
    <col min="10240" max="10240" width="11" customWidth="1"/>
    <col min="10241" max="10241" width="13.7109375" bestFit="1" customWidth="1"/>
    <col min="10242" max="10242" width="10.42578125" customWidth="1"/>
    <col min="10243" max="10243" width="13.7109375" bestFit="1" customWidth="1"/>
    <col min="10244" max="10244" width="11.85546875" customWidth="1"/>
    <col min="10245" max="10245" width="13.7109375" bestFit="1" customWidth="1"/>
    <col min="10246" max="10246" width="10.42578125" customWidth="1"/>
    <col min="10247" max="10247" width="13.7109375" bestFit="1" customWidth="1"/>
    <col min="10248" max="10248" width="9.5703125" customWidth="1"/>
    <col min="10249" max="10249" width="13.7109375" bestFit="1" customWidth="1"/>
    <col min="10250" max="10250" width="9.85546875" customWidth="1"/>
    <col min="10251" max="10251" width="13.7109375" bestFit="1" customWidth="1"/>
    <col min="10252" max="10252" width="9.85546875" customWidth="1"/>
    <col min="10253" max="10253" width="15.5703125" bestFit="1" customWidth="1"/>
    <col min="10254" max="10254" width="11.140625" customWidth="1"/>
    <col min="10255" max="10255" width="0" hidden="1" customWidth="1"/>
    <col min="10480" max="10480" width="10.42578125" customWidth="1"/>
    <col min="10481" max="10481" width="18.7109375" bestFit="1" customWidth="1"/>
    <col min="10482" max="10482" width="37.140625" bestFit="1" customWidth="1"/>
    <col min="10483" max="10483" width="15.85546875" customWidth="1"/>
    <col min="10484" max="10484" width="13.140625" customWidth="1"/>
    <col min="10485" max="10485" width="0" hidden="1" customWidth="1"/>
    <col min="10486" max="10486" width="21.28515625" customWidth="1"/>
    <col min="10487" max="10487" width="13" customWidth="1"/>
    <col min="10488" max="10489" width="0" hidden="1" customWidth="1"/>
    <col min="10490" max="10490" width="9.85546875" customWidth="1"/>
    <col min="10491" max="10491" width="14.7109375" customWidth="1"/>
    <col min="10492" max="10492" width="10.85546875" customWidth="1"/>
    <col min="10493" max="10493" width="13.7109375" bestFit="1" customWidth="1"/>
    <col min="10494" max="10494" width="11.5703125" customWidth="1"/>
    <col min="10495" max="10495" width="13.7109375" bestFit="1" customWidth="1"/>
    <col min="10496" max="10496" width="11" customWidth="1"/>
    <col min="10497" max="10497" width="13.7109375" bestFit="1" customWidth="1"/>
    <col min="10498" max="10498" width="10.42578125" customWidth="1"/>
    <col min="10499" max="10499" width="13.7109375" bestFit="1" customWidth="1"/>
    <col min="10500" max="10500" width="11.85546875" customWidth="1"/>
    <col min="10501" max="10501" width="13.7109375" bestFit="1" customWidth="1"/>
    <col min="10502" max="10502" width="10.42578125" customWidth="1"/>
    <col min="10503" max="10503" width="13.7109375" bestFit="1" customWidth="1"/>
    <col min="10504" max="10504" width="9.5703125" customWidth="1"/>
    <col min="10505" max="10505" width="13.7109375" bestFit="1" customWidth="1"/>
    <col min="10506" max="10506" width="9.85546875" customWidth="1"/>
    <col min="10507" max="10507" width="13.7109375" bestFit="1" customWidth="1"/>
    <col min="10508" max="10508" width="9.85546875" customWidth="1"/>
    <col min="10509" max="10509" width="15.5703125" bestFit="1" customWidth="1"/>
    <col min="10510" max="10510" width="11.140625" customWidth="1"/>
    <col min="10511" max="10511" width="0" hidden="1" customWidth="1"/>
    <col min="10736" max="10736" width="10.42578125" customWidth="1"/>
    <col min="10737" max="10737" width="18.7109375" bestFit="1" customWidth="1"/>
    <col min="10738" max="10738" width="37.140625" bestFit="1" customWidth="1"/>
    <col min="10739" max="10739" width="15.85546875" customWidth="1"/>
    <col min="10740" max="10740" width="13.140625" customWidth="1"/>
    <col min="10741" max="10741" width="0" hidden="1" customWidth="1"/>
    <col min="10742" max="10742" width="21.28515625" customWidth="1"/>
    <col min="10743" max="10743" width="13" customWidth="1"/>
    <col min="10744" max="10745" width="0" hidden="1" customWidth="1"/>
    <col min="10746" max="10746" width="9.85546875" customWidth="1"/>
    <col min="10747" max="10747" width="14.7109375" customWidth="1"/>
    <col min="10748" max="10748" width="10.85546875" customWidth="1"/>
    <col min="10749" max="10749" width="13.7109375" bestFit="1" customWidth="1"/>
    <col min="10750" max="10750" width="11.5703125" customWidth="1"/>
    <col min="10751" max="10751" width="13.7109375" bestFit="1" customWidth="1"/>
    <col min="10752" max="10752" width="11" customWidth="1"/>
    <col min="10753" max="10753" width="13.7109375" bestFit="1" customWidth="1"/>
    <col min="10754" max="10754" width="10.42578125" customWidth="1"/>
    <col min="10755" max="10755" width="13.7109375" bestFit="1" customWidth="1"/>
    <col min="10756" max="10756" width="11.85546875" customWidth="1"/>
    <col min="10757" max="10757" width="13.7109375" bestFit="1" customWidth="1"/>
    <col min="10758" max="10758" width="10.42578125" customWidth="1"/>
    <col min="10759" max="10759" width="13.7109375" bestFit="1" customWidth="1"/>
    <col min="10760" max="10760" width="9.5703125" customWidth="1"/>
    <col min="10761" max="10761" width="13.7109375" bestFit="1" customWidth="1"/>
    <col min="10762" max="10762" width="9.85546875" customWidth="1"/>
    <col min="10763" max="10763" width="13.7109375" bestFit="1" customWidth="1"/>
    <col min="10764" max="10764" width="9.85546875" customWidth="1"/>
    <col min="10765" max="10765" width="15.5703125" bestFit="1" customWidth="1"/>
    <col min="10766" max="10766" width="11.140625" customWidth="1"/>
    <col min="10767" max="10767" width="0" hidden="1" customWidth="1"/>
    <col min="10992" max="10992" width="10.42578125" customWidth="1"/>
    <col min="10993" max="10993" width="18.7109375" bestFit="1" customWidth="1"/>
    <col min="10994" max="10994" width="37.140625" bestFit="1" customWidth="1"/>
    <col min="10995" max="10995" width="15.85546875" customWidth="1"/>
    <col min="10996" max="10996" width="13.140625" customWidth="1"/>
    <col min="10997" max="10997" width="0" hidden="1" customWidth="1"/>
    <col min="10998" max="10998" width="21.28515625" customWidth="1"/>
    <col min="10999" max="10999" width="13" customWidth="1"/>
    <col min="11000" max="11001" width="0" hidden="1" customWidth="1"/>
    <col min="11002" max="11002" width="9.85546875" customWidth="1"/>
    <col min="11003" max="11003" width="14.7109375" customWidth="1"/>
    <col min="11004" max="11004" width="10.85546875" customWidth="1"/>
    <col min="11005" max="11005" width="13.7109375" bestFit="1" customWidth="1"/>
    <col min="11006" max="11006" width="11.5703125" customWidth="1"/>
    <col min="11007" max="11007" width="13.7109375" bestFit="1" customWidth="1"/>
    <col min="11008" max="11008" width="11" customWidth="1"/>
    <col min="11009" max="11009" width="13.7109375" bestFit="1" customWidth="1"/>
    <col min="11010" max="11010" width="10.42578125" customWidth="1"/>
    <col min="11011" max="11011" width="13.7109375" bestFit="1" customWidth="1"/>
    <col min="11012" max="11012" width="11.85546875" customWidth="1"/>
    <col min="11013" max="11013" width="13.7109375" bestFit="1" customWidth="1"/>
    <col min="11014" max="11014" width="10.42578125" customWidth="1"/>
    <col min="11015" max="11015" width="13.7109375" bestFit="1" customWidth="1"/>
    <col min="11016" max="11016" width="9.5703125" customWidth="1"/>
    <col min="11017" max="11017" width="13.7109375" bestFit="1" customWidth="1"/>
    <col min="11018" max="11018" width="9.85546875" customWidth="1"/>
    <col min="11019" max="11019" width="13.7109375" bestFit="1" customWidth="1"/>
    <col min="11020" max="11020" width="9.85546875" customWidth="1"/>
    <col min="11021" max="11021" width="15.5703125" bestFit="1" customWidth="1"/>
    <col min="11022" max="11022" width="11.140625" customWidth="1"/>
    <col min="11023" max="11023" width="0" hidden="1" customWidth="1"/>
    <col min="11248" max="11248" width="10.42578125" customWidth="1"/>
    <col min="11249" max="11249" width="18.7109375" bestFit="1" customWidth="1"/>
    <col min="11250" max="11250" width="37.140625" bestFit="1" customWidth="1"/>
    <col min="11251" max="11251" width="15.85546875" customWidth="1"/>
    <col min="11252" max="11252" width="13.140625" customWidth="1"/>
    <col min="11253" max="11253" width="0" hidden="1" customWidth="1"/>
    <col min="11254" max="11254" width="21.28515625" customWidth="1"/>
    <col min="11255" max="11255" width="13" customWidth="1"/>
    <col min="11256" max="11257" width="0" hidden="1" customWidth="1"/>
    <col min="11258" max="11258" width="9.85546875" customWidth="1"/>
    <col min="11259" max="11259" width="14.7109375" customWidth="1"/>
    <col min="11260" max="11260" width="10.85546875" customWidth="1"/>
    <col min="11261" max="11261" width="13.7109375" bestFit="1" customWidth="1"/>
    <col min="11262" max="11262" width="11.5703125" customWidth="1"/>
    <col min="11263" max="11263" width="13.7109375" bestFit="1" customWidth="1"/>
    <col min="11264" max="11264" width="11" customWidth="1"/>
    <col min="11265" max="11265" width="13.7109375" bestFit="1" customWidth="1"/>
    <col min="11266" max="11266" width="10.42578125" customWidth="1"/>
    <col min="11267" max="11267" width="13.7109375" bestFit="1" customWidth="1"/>
    <col min="11268" max="11268" width="11.85546875" customWidth="1"/>
    <col min="11269" max="11269" width="13.7109375" bestFit="1" customWidth="1"/>
    <col min="11270" max="11270" width="10.42578125" customWidth="1"/>
    <col min="11271" max="11271" width="13.7109375" bestFit="1" customWidth="1"/>
    <col min="11272" max="11272" width="9.5703125" customWidth="1"/>
    <col min="11273" max="11273" width="13.7109375" bestFit="1" customWidth="1"/>
    <col min="11274" max="11274" width="9.85546875" customWidth="1"/>
    <col min="11275" max="11275" width="13.7109375" bestFit="1" customWidth="1"/>
    <col min="11276" max="11276" width="9.85546875" customWidth="1"/>
    <col min="11277" max="11277" width="15.5703125" bestFit="1" customWidth="1"/>
    <col min="11278" max="11278" width="11.140625" customWidth="1"/>
    <col min="11279" max="11279" width="0" hidden="1" customWidth="1"/>
    <col min="11504" max="11504" width="10.42578125" customWidth="1"/>
    <col min="11505" max="11505" width="18.7109375" bestFit="1" customWidth="1"/>
    <col min="11506" max="11506" width="37.140625" bestFit="1" customWidth="1"/>
    <col min="11507" max="11507" width="15.85546875" customWidth="1"/>
    <col min="11508" max="11508" width="13.140625" customWidth="1"/>
    <col min="11509" max="11509" width="0" hidden="1" customWidth="1"/>
    <col min="11510" max="11510" width="21.28515625" customWidth="1"/>
    <col min="11511" max="11511" width="13" customWidth="1"/>
    <col min="11512" max="11513" width="0" hidden="1" customWidth="1"/>
    <col min="11514" max="11514" width="9.85546875" customWidth="1"/>
    <col min="11515" max="11515" width="14.7109375" customWidth="1"/>
    <col min="11516" max="11516" width="10.85546875" customWidth="1"/>
    <col min="11517" max="11517" width="13.7109375" bestFit="1" customWidth="1"/>
    <col min="11518" max="11518" width="11.5703125" customWidth="1"/>
    <col min="11519" max="11519" width="13.7109375" bestFit="1" customWidth="1"/>
    <col min="11520" max="11520" width="11" customWidth="1"/>
    <col min="11521" max="11521" width="13.7109375" bestFit="1" customWidth="1"/>
    <col min="11522" max="11522" width="10.42578125" customWidth="1"/>
    <col min="11523" max="11523" width="13.7109375" bestFit="1" customWidth="1"/>
    <col min="11524" max="11524" width="11.85546875" customWidth="1"/>
    <col min="11525" max="11525" width="13.7109375" bestFit="1" customWidth="1"/>
    <col min="11526" max="11526" width="10.42578125" customWidth="1"/>
    <col min="11527" max="11527" width="13.7109375" bestFit="1" customWidth="1"/>
    <col min="11528" max="11528" width="9.5703125" customWidth="1"/>
    <col min="11529" max="11529" width="13.7109375" bestFit="1" customWidth="1"/>
    <col min="11530" max="11530" width="9.85546875" customWidth="1"/>
    <col min="11531" max="11531" width="13.7109375" bestFit="1" customWidth="1"/>
    <col min="11532" max="11532" width="9.85546875" customWidth="1"/>
    <col min="11533" max="11533" width="15.5703125" bestFit="1" customWidth="1"/>
    <col min="11534" max="11534" width="11.140625" customWidth="1"/>
    <col min="11535" max="11535" width="0" hidden="1" customWidth="1"/>
    <col min="11760" max="11760" width="10.42578125" customWidth="1"/>
    <col min="11761" max="11761" width="18.7109375" bestFit="1" customWidth="1"/>
    <col min="11762" max="11762" width="37.140625" bestFit="1" customWidth="1"/>
    <col min="11763" max="11763" width="15.85546875" customWidth="1"/>
    <col min="11764" max="11764" width="13.140625" customWidth="1"/>
    <col min="11765" max="11765" width="0" hidden="1" customWidth="1"/>
    <col min="11766" max="11766" width="21.28515625" customWidth="1"/>
    <col min="11767" max="11767" width="13" customWidth="1"/>
    <col min="11768" max="11769" width="0" hidden="1" customWidth="1"/>
    <col min="11770" max="11770" width="9.85546875" customWidth="1"/>
    <col min="11771" max="11771" width="14.7109375" customWidth="1"/>
    <col min="11772" max="11772" width="10.85546875" customWidth="1"/>
    <col min="11773" max="11773" width="13.7109375" bestFit="1" customWidth="1"/>
    <col min="11774" max="11774" width="11.5703125" customWidth="1"/>
    <col min="11775" max="11775" width="13.7109375" bestFit="1" customWidth="1"/>
    <col min="11776" max="11776" width="11" customWidth="1"/>
    <col min="11777" max="11777" width="13.7109375" bestFit="1" customWidth="1"/>
    <col min="11778" max="11778" width="10.42578125" customWidth="1"/>
    <col min="11779" max="11779" width="13.7109375" bestFit="1" customWidth="1"/>
    <col min="11780" max="11780" width="11.85546875" customWidth="1"/>
    <col min="11781" max="11781" width="13.7109375" bestFit="1" customWidth="1"/>
    <col min="11782" max="11782" width="10.42578125" customWidth="1"/>
    <col min="11783" max="11783" width="13.7109375" bestFit="1" customWidth="1"/>
    <col min="11784" max="11784" width="9.5703125" customWidth="1"/>
    <col min="11785" max="11785" width="13.7109375" bestFit="1" customWidth="1"/>
    <col min="11786" max="11786" width="9.85546875" customWidth="1"/>
    <col min="11787" max="11787" width="13.7109375" bestFit="1" customWidth="1"/>
    <col min="11788" max="11788" width="9.85546875" customWidth="1"/>
    <col min="11789" max="11789" width="15.5703125" bestFit="1" customWidth="1"/>
    <col min="11790" max="11790" width="11.140625" customWidth="1"/>
    <col min="11791" max="11791" width="0" hidden="1" customWidth="1"/>
    <col min="12016" max="12016" width="10.42578125" customWidth="1"/>
    <col min="12017" max="12017" width="18.7109375" bestFit="1" customWidth="1"/>
    <col min="12018" max="12018" width="37.140625" bestFit="1" customWidth="1"/>
    <col min="12019" max="12019" width="15.85546875" customWidth="1"/>
    <col min="12020" max="12020" width="13.140625" customWidth="1"/>
    <col min="12021" max="12021" width="0" hidden="1" customWidth="1"/>
    <col min="12022" max="12022" width="21.28515625" customWidth="1"/>
    <col min="12023" max="12023" width="13" customWidth="1"/>
    <col min="12024" max="12025" width="0" hidden="1" customWidth="1"/>
    <col min="12026" max="12026" width="9.85546875" customWidth="1"/>
    <col min="12027" max="12027" width="14.7109375" customWidth="1"/>
    <col min="12028" max="12028" width="10.85546875" customWidth="1"/>
    <col min="12029" max="12029" width="13.7109375" bestFit="1" customWidth="1"/>
    <col min="12030" max="12030" width="11.5703125" customWidth="1"/>
    <col min="12031" max="12031" width="13.7109375" bestFit="1" customWidth="1"/>
    <col min="12032" max="12032" width="11" customWidth="1"/>
    <col min="12033" max="12033" width="13.7109375" bestFit="1" customWidth="1"/>
    <col min="12034" max="12034" width="10.42578125" customWidth="1"/>
    <col min="12035" max="12035" width="13.7109375" bestFit="1" customWidth="1"/>
    <col min="12036" max="12036" width="11.85546875" customWidth="1"/>
    <col min="12037" max="12037" width="13.7109375" bestFit="1" customWidth="1"/>
    <col min="12038" max="12038" width="10.42578125" customWidth="1"/>
    <col min="12039" max="12039" width="13.7109375" bestFit="1" customWidth="1"/>
    <col min="12040" max="12040" width="9.5703125" customWidth="1"/>
    <col min="12041" max="12041" width="13.7109375" bestFit="1" customWidth="1"/>
    <col min="12042" max="12042" width="9.85546875" customWidth="1"/>
    <col min="12043" max="12043" width="13.7109375" bestFit="1" customWidth="1"/>
    <col min="12044" max="12044" width="9.85546875" customWidth="1"/>
    <col min="12045" max="12045" width="15.5703125" bestFit="1" customWidth="1"/>
    <col min="12046" max="12046" width="11.140625" customWidth="1"/>
    <col min="12047" max="12047" width="0" hidden="1" customWidth="1"/>
    <col min="12272" max="12272" width="10.42578125" customWidth="1"/>
    <col min="12273" max="12273" width="18.7109375" bestFit="1" customWidth="1"/>
    <col min="12274" max="12274" width="37.140625" bestFit="1" customWidth="1"/>
    <col min="12275" max="12275" width="15.85546875" customWidth="1"/>
    <col min="12276" max="12276" width="13.140625" customWidth="1"/>
    <col min="12277" max="12277" width="0" hidden="1" customWidth="1"/>
    <col min="12278" max="12278" width="21.28515625" customWidth="1"/>
    <col min="12279" max="12279" width="13" customWidth="1"/>
    <col min="12280" max="12281" width="0" hidden="1" customWidth="1"/>
    <col min="12282" max="12282" width="9.85546875" customWidth="1"/>
    <col min="12283" max="12283" width="14.7109375" customWidth="1"/>
    <col min="12284" max="12284" width="10.85546875" customWidth="1"/>
    <col min="12285" max="12285" width="13.7109375" bestFit="1" customWidth="1"/>
    <col min="12286" max="12286" width="11.5703125" customWidth="1"/>
    <col min="12287" max="12287" width="13.7109375" bestFit="1" customWidth="1"/>
    <col min="12288" max="12288" width="11" customWidth="1"/>
    <col min="12289" max="12289" width="13.7109375" bestFit="1" customWidth="1"/>
    <col min="12290" max="12290" width="10.42578125" customWidth="1"/>
    <col min="12291" max="12291" width="13.7109375" bestFit="1" customWidth="1"/>
    <col min="12292" max="12292" width="11.85546875" customWidth="1"/>
    <col min="12293" max="12293" width="13.7109375" bestFit="1" customWidth="1"/>
    <col min="12294" max="12294" width="10.42578125" customWidth="1"/>
    <col min="12295" max="12295" width="13.7109375" bestFit="1" customWidth="1"/>
    <col min="12296" max="12296" width="9.5703125" customWidth="1"/>
    <col min="12297" max="12297" width="13.7109375" bestFit="1" customWidth="1"/>
    <col min="12298" max="12298" width="9.85546875" customWidth="1"/>
    <col min="12299" max="12299" width="13.7109375" bestFit="1" customWidth="1"/>
    <col min="12300" max="12300" width="9.85546875" customWidth="1"/>
    <col min="12301" max="12301" width="15.5703125" bestFit="1" customWidth="1"/>
    <col min="12302" max="12302" width="11.140625" customWidth="1"/>
    <col min="12303" max="12303" width="0" hidden="1" customWidth="1"/>
    <col min="12528" max="12528" width="10.42578125" customWidth="1"/>
    <col min="12529" max="12529" width="18.7109375" bestFit="1" customWidth="1"/>
    <col min="12530" max="12530" width="37.140625" bestFit="1" customWidth="1"/>
    <col min="12531" max="12531" width="15.85546875" customWidth="1"/>
    <col min="12532" max="12532" width="13.140625" customWidth="1"/>
    <col min="12533" max="12533" width="0" hidden="1" customWidth="1"/>
    <col min="12534" max="12534" width="21.28515625" customWidth="1"/>
    <col min="12535" max="12535" width="13" customWidth="1"/>
    <col min="12536" max="12537" width="0" hidden="1" customWidth="1"/>
    <col min="12538" max="12538" width="9.85546875" customWidth="1"/>
    <col min="12539" max="12539" width="14.7109375" customWidth="1"/>
    <col min="12540" max="12540" width="10.85546875" customWidth="1"/>
    <col min="12541" max="12541" width="13.7109375" bestFit="1" customWidth="1"/>
    <col min="12542" max="12542" width="11.5703125" customWidth="1"/>
    <col min="12543" max="12543" width="13.7109375" bestFit="1" customWidth="1"/>
    <col min="12544" max="12544" width="11" customWidth="1"/>
    <col min="12545" max="12545" width="13.7109375" bestFit="1" customWidth="1"/>
    <col min="12546" max="12546" width="10.42578125" customWidth="1"/>
    <col min="12547" max="12547" width="13.7109375" bestFit="1" customWidth="1"/>
    <col min="12548" max="12548" width="11.85546875" customWidth="1"/>
    <col min="12549" max="12549" width="13.7109375" bestFit="1" customWidth="1"/>
    <col min="12550" max="12550" width="10.42578125" customWidth="1"/>
    <col min="12551" max="12551" width="13.7109375" bestFit="1" customWidth="1"/>
    <col min="12552" max="12552" width="9.5703125" customWidth="1"/>
    <col min="12553" max="12553" width="13.7109375" bestFit="1" customWidth="1"/>
    <col min="12554" max="12554" width="9.85546875" customWidth="1"/>
    <col min="12555" max="12555" width="13.7109375" bestFit="1" customWidth="1"/>
    <col min="12556" max="12556" width="9.85546875" customWidth="1"/>
    <col min="12557" max="12557" width="15.5703125" bestFit="1" customWidth="1"/>
    <col min="12558" max="12558" width="11.140625" customWidth="1"/>
    <col min="12559" max="12559" width="0" hidden="1" customWidth="1"/>
    <col min="12784" max="12784" width="10.42578125" customWidth="1"/>
    <col min="12785" max="12785" width="18.7109375" bestFit="1" customWidth="1"/>
    <col min="12786" max="12786" width="37.140625" bestFit="1" customWidth="1"/>
    <col min="12787" max="12787" width="15.85546875" customWidth="1"/>
    <col min="12788" max="12788" width="13.140625" customWidth="1"/>
    <col min="12789" max="12789" width="0" hidden="1" customWidth="1"/>
    <col min="12790" max="12790" width="21.28515625" customWidth="1"/>
    <col min="12791" max="12791" width="13" customWidth="1"/>
    <col min="12792" max="12793" width="0" hidden="1" customWidth="1"/>
    <col min="12794" max="12794" width="9.85546875" customWidth="1"/>
    <col min="12795" max="12795" width="14.7109375" customWidth="1"/>
    <col min="12796" max="12796" width="10.85546875" customWidth="1"/>
    <col min="12797" max="12797" width="13.7109375" bestFit="1" customWidth="1"/>
    <col min="12798" max="12798" width="11.5703125" customWidth="1"/>
    <col min="12799" max="12799" width="13.7109375" bestFit="1" customWidth="1"/>
    <col min="12800" max="12800" width="11" customWidth="1"/>
    <col min="12801" max="12801" width="13.7109375" bestFit="1" customWidth="1"/>
    <col min="12802" max="12802" width="10.42578125" customWidth="1"/>
    <col min="12803" max="12803" width="13.7109375" bestFit="1" customWidth="1"/>
    <col min="12804" max="12804" width="11.85546875" customWidth="1"/>
    <col min="12805" max="12805" width="13.7109375" bestFit="1" customWidth="1"/>
    <col min="12806" max="12806" width="10.42578125" customWidth="1"/>
    <col min="12807" max="12807" width="13.7109375" bestFit="1" customWidth="1"/>
    <col min="12808" max="12808" width="9.5703125" customWidth="1"/>
    <col min="12809" max="12809" width="13.7109375" bestFit="1" customWidth="1"/>
    <col min="12810" max="12810" width="9.85546875" customWidth="1"/>
    <col min="12811" max="12811" width="13.7109375" bestFit="1" customWidth="1"/>
    <col min="12812" max="12812" width="9.85546875" customWidth="1"/>
    <col min="12813" max="12813" width="15.5703125" bestFit="1" customWidth="1"/>
    <col min="12814" max="12814" width="11.140625" customWidth="1"/>
    <col min="12815" max="12815" width="0" hidden="1" customWidth="1"/>
    <col min="13040" max="13040" width="10.42578125" customWidth="1"/>
    <col min="13041" max="13041" width="18.7109375" bestFit="1" customWidth="1"/>
    <col min="13042" max="13042" width="37.140625" bestFit="1" customWidth="1"/>
    <col min="13043" max="13043" width="15.85546875" customWidth="1"/>
    <col min="13044" max="13044" width="13.140625" customWidth="1"/>
    <col min="13045" max="13045" width="0" hidden="1" customWidth="1"/>
    <col min="13046" max="13046" width="21.28515625" customWidth="1"/>
    <col min="13047" max="13047" width="13" customWidth="1"/>
    <col min="13048" max="13049" width="0" hidden="1" customWidth="1"/>
    <col min="13050" max="13050" width="9.85546875" customWidth="1"/>
    <col min="13051" max="13051" width="14.7109375" customWidth="1"/>
    <col min="13052" max="13052" width="10.85546875" customWidth="1"/>
    <col min="13053" max="13053" width="13.7109375" bestFit="1" customWidth="1"/>
    <col min="13054" max="13054" width="11.5703125" customWidth="1"/>
    <col min="13055" max="13055" width="13.7109375" bestFit="1" customWidth="1"/>
    <col min="13056" max="13056" width="11" customWidth="1"/>
    <col min="13057" max="13057" width="13.7109375" bestFit="1" customWidth="1"/>
    <col min="13058" max="13058" width="10.42578125" customWidth="1"/>
    <col min="13059" max="13059" width="13.7109375" bestFit="1" customWidth="1"/>
    <col min="13060" max="13060" width="11.85546875" customWidth="1"/>
    <col min="13061" max="13061" width="13.7109375" bestFit="1" customWidth="1"/>
    <col min="13062" max="13062" width="10.42578125" customWidth="1"/>
    <col min="13063" max="13063" width="13.7109375" bestFit="1" customWidth="1"/>
    <col min="13064" max="13064" width="9.5703125" customWidth="1"/>
    <col min="13065" max="13065" width="13.7109375" bestFit="1" customWidth="1"/>
    <col min="13066" max="13066" width="9.85546875" customWidth="1"/>
    <col min="13067" max="13067" width="13.7109375" bestFit="1" customWidth="1"/>
    <col min="13068" max="13068" width="9.85546875" customWidth="1"/>
    <col min="13069" max="13069" width="15.5703125" bestFit="1" customWidth="1"/>
    <col min="13070" max="13070" width="11.140625" customWidth="1"/>
    <col min="13071" max="13071" width="0" hidden="1" customWidth="1"/>
    <col min="13296" max="13296" width="10.42578125" customWidth="1"/>
    <col min="13297" max="13297" width="18.7109375" bestFit="1" customWidth="1"/>
    <col min="13298" max="13298" width="37.140625" bestFit="1" customWidth="1"/>
    <col min="13299" max="13299" width="15.85546875" customWidth="1"/>
    <col min="13300" max="13300" width="13.140625" customWidth="1"/>
    <col min="13301" max="13301" width="0" hidden="1" customWidth="1"/>
    <col min="13302" max="13302" width="21.28515625" customWidth="1"/>
    <col min="13303" max="13303" width="13" customWidth="1"/>
    <col min="13304" max="13305" width="0" hidden="1" customWidth="1"/>
    <col min="13306" max="13306" width="9.85546875" customWidth="1"/>
    <col min="13307" max="13307" width="14.7109375" customWidth="1"/>
    <col min="13308" max="13308" width="10.85546875" customWidth="1"/>
    <col min="13309" max="13309" width="13.7109375" bestFit="1" customWidth="1"/>
    <col min="13310" max="13310" width="11.5703125" customWidth="1"/>
    <col min="13311" max="13311" width="13.7109375" bestFit="1" customWidth="1"/>
    <col min="13312" max="13312" width="11" customWidth="1"/>
    <col min="13313" max="13313" width="13.7109375" bestFit="1" customWidth="1"/>
    <col min="13314" max="13314" width="10.42578125" customWidth="1"/>
    <col min="13315" max="13315" width="13.7109375" bestFit="1" customWidth="1"/>
    <col min="13316" max="13316" width="11.85546875" customWidth="1"/>
    <col min="13317" max="13317" width="13.7109375" bestFit="1" customWidth="1"/>
    <col min="13318" max="13318" width="10.42578125" customWidth="1"/>
    <col min="13319" max="13319" width="13.7109375" bestFit="1" customWidth="1"/>
    <col min="13320" max="13320" width="9.5703125" customWidth="1"/>
    <col min="13321" max="13321" width="13.7109375" bestFit="1" customWidth="1"/>
    <col min="13322" max="13322" width="9.85546875" customWidth="1"/>
    <col min="13323" max="13323" width="13.7109375" bestFit="1" customWidth="1"/>
    <col min="13324" max="13324" width="9.85546875" customWidth="1"/>
    <col min="13325" max="13325" width="15.5703125" bestFit="1" customWidth="1"/>
    <col min="13326" max="13326" width="11.140625" customWidth="1"/>
    <col min="13327" max="13327" width="0" hidden="1" customWidth="1"/>
    <col min="13552" max="13552" width="10.42578125" customWidth="1"/>
    <col min="13553" max="13553" width="18.7109375" bestFit="1" customWidth="1"/>
    <col min="13554" max="13554" width="37.140625" bestFit="1" customWidth="1"/>
    <col min="13555" max="13555" width="15.85546875" customWidth="1"/>
    <col min="13556" max="13556" width="13.140625" customWidth="1"/>
    <col min="13557" max="13557" width="0" hidden="1" customWidth="1"/>
    <col min="13558" max="13558" width="21.28515625" customWidth="1"/>
    <col min="13559" max="13559" width="13" customWidth="1"/>
    <col min="13560" max="13561" width="0" hidden="1" customWidth="1"/>
    <col min="13562" max="13562" width="9.85546875" customWidth="1"/>
    <col min="13563" max="13563" width="14.7109375" customWidth="1"/>
    <col min="13564" max="13564" width="10.85546875" customWidth="1"/>
    <col min="13565" max="13565" width="13.7109375" bestFit="1" customWidth="1"/>
    <col min="13566" max="13566" width="11.5703125" customWidth="1"/>
    <col min="13567" max="13567" width="13.7109375" bestFit="1" customWidth="1"/>
    <col min="13568" max="13568" width="11" customWidth="1"/>
    <col min="13569" max="13569" width="13.7109375" bestFit="1" customWidth="1"/>
    <col min="13570" max="13570" width="10.42578125" customWidth="1"/>
    <col min="13571" max="13571" width="13.7109375" bestFit="1" customWidth="1"/>
    <col min="13572" max="13572" width="11.85546875" customWidth="1"/>
    <col min="13573" max="13573" width="13.7109375" bestFit="1" customWidth="1"/>
    <col min="13574" max="13574" width="10.42578125" customWidth="1"/>
    <col min="13575" max="13575" width="13.7109375" bestFit="1" customWidth="1"/>
    <col min="13576" max="13576" width="9.5703125" customWidth="1"/>
    <col min="13577" max="13577" width="13.7109375" bestFit="1" customWidth="1"/>
    <col min="13578" max="13578" width="9.85546875" customWidth="1"/>
    <col min="13579" max="13579" width="13.7109375" bestFit="1" customWidth="1"/>
    <col min="13580" max="13580" width="9.85546875" customWidth="1"/>
    <col min="13581" max="13581" width="15.5703125" bestFit="1" customWidth="1"/>
    <col min="13582" max="13582" width="11.140625" customWidth="1"/>
    <col min="13583" max="13583" width="0" hidden="1" customWidth="1"/>
    <col min="13808" max="13808" width="10.42578125" customWidth="1"/>
    <col min="13809" max="13809" width="18.7109375" bestFit="1" customWidth="1"/>
    <col min="13810" max="13810" width="37.140625" bestFit="1" customWidth="1"/>
    <col min="13811" max="13811" width="15.85546875" customWidth="1"/>
    <col min="13812" max="13812" width="13.140625" customWidth="1"/>
    <col min="13813" max="13813" width="0" hidden="1" customWidth="1"/>
    <col min="13814" max="13814" width="21.28515625" customWidth="1"/>
    <col min="13815" max="13815" width="13" customWidth="1"/>
    <col min="13816" max="13817" width="0" hidden="1" customWidth="1"/>
    <col min="13818" max="13818" width="9.85546875" customWidth="1"/>
    <col min="13819" max="13819" width="14.7109375" customWidth="1"/>
    <col min="13820" max="13820" width="10.85546875" customWidth="1"/>
    <col min="13821" max="13821" width="13.7109375" bestFit="1" customWidth="1"/>
    <col min="13822" max="13822" width="11.5703125" customWidth="1"/>
    <col min="13823" max="13823" width="13.7109375" bestFit="1" customWidth="1"/>
    <col min="13824" max="13824" width="11" customWidth="1"/>
    <col min="13825" max="13825" width="13.7109375" bestFit="1" customWidth="1"/>
    <col min="13826" max="13826" width="10.42578125" customWidth="1"/>
    <col min="13827" max="13827" width="13.7109375" bestFit="1" customWidth="1"/>
    <col min="13828" max="13828" width="11.85546875" customWidth="1"/>
    <col min="13829" max="13829" width="13.7109375" bestFit="1" customWidth="1"/>
    <col min="13830" max="13830" width="10.42578125" customWidth="1"/>
    <col min="13831" max="13831" width="13.7109375" bestFit="1" customWidth="1"/>
    <col min="13832" max="13832" width="9.5703125" customWidth="1"/>
    <col min="13833" max="13833" width="13.7109375" bestFit="1" customWidth="1"/>
    <col min="13834" max="13834" width="9.85546875" customWidth="1"/>
    <col min="13835" max="13835" width="13.7109375" bestFit="1" customWidth="1"/>
    <col min="13836" max="13836" width="9.85546875" customWidth="1"/>
    <col min="13837" max="13837" width="15.5703125" bestFit="1" customWidth="1"/>
    <col min="13838" max="13838" width="11.140625" customWidth="1"/>
    <col min="13839" max="13839" width="0" hidden="1" customWidth="1"/>
    <col min="14064" max="14064" width="10.42578125" customWidth="1"/>
    <col min="14065" max="14065" width="18.7109375" bestFit="1" customWidth="1"/>
    <col min="14066" max="14066" width="37.140625" bestFit="1" customWidth="1"/>
    <col min="14067" max="14067" width="15.85546875" customWidth="1"/>
    <col min="14068" max="14068" width="13.140625" customWidth="1"/>
    <col min="14069" max="14069" width="0" hidden="1" customWidth="1"/>
    <col min="14070" max="14070" width="21.28515625" customWidth="1"/>
    <col min="14071" max="14071" width="13" customWidth="1"/>
    <col min="14072" max="14073" width="0" hidden="1" customWidth="1"/>
    <col min="14074" max="14074" width="9.85546875" customWidth="1"/>
    <col min="14075" max="14075" width="14.7109375" customWidth="1"/>
    <col min="14076" max="14076" width="10.85546875" customWidth="1"/>
    <col min="14077" max="14077" width="13.7109375" bestFit="1" customWidth="1"/>
    <col min="14078" max="14078" width="11.5703125" customWidth="1"/>
    <col min="14079" max="14079" width="13.7109375" bestFit="1" customWidth="1"/>
    <col min="14080" max="14080" width="11" customWidth="1"/>
    <col min="14081" max="14081" width="13.7109375" bestFit="1" customWidth="1"/>
    <col min="14082" max="14082" width="10.42578125" customWidth="1"/>
    <col min="14083" max="14083" width="13.7109375" bestFit="1" customWidth="1"/>
    <col min="14084" max="14084" width="11.85546875" customWidth="1"/>
    <col min="14085" max="14085" width="13.7109375" bestFit="1" customWidth="1"/>
    <col min="14086" max="14086" width="10.42578125" customWidth="1"/>
    <col min="14087" max="14087" width="13.7109375" bestFit="1" customWidth="1"/>
    <col min="14088" max="14088" width="9.5703125" customWidth="1"/>
    <col min="14089" max="14089" width="13.7109375" bestFit="1" customWidth="1"/>
    <col min="14090" max="14090" width="9.85546875" customWidth="1"/>
    <col min="14091" max="14091" width="13.7109375" bestFit="1" customWidth="1"/>
    <col min="14092" max="14092" width="9.85546875" customWidth="1"/>
    <col min="14093" max="14093" width="15.5703125" bestFit="1" customWidth="1"/>
    <col min="14094" max="14094" width="11.140625" customWidth="1"/>
    <col min="14095" max="14095" width="0" hidden="1" customWidth="1"/>
    <col min="14320" max="14320" width="10.42578125" customWidth="1"/>
    <col min="14321" max="14321" width="18.7109375" bestFit="1" customWidth="1"/>
    <col min="14322" max="14322" width="37.140625" bestFit="1" customWidth="1"/>
    <col min="14323" max="14323" width="15.85546875" customWidth="1"/>
    <col min="14324" max="14324" width="13.140625" customWidth="1"/>
    <col min="14325" max="14325" width="0" hidden="1" customWidth="1"/>
    <col min="14326" max="14326" width="21.28515625" customWidth="1"/>
    <col min="14327" max="14327" width="13" customWidth="1"/>
    <col min="14328" max="14329" width="0" hidden="1" customWidth="1"/>
    <col min="14330" max="14330" width="9.85546875" customWidth="1"/>
    <col min="14331" max="14331" width="14.7109375" customWidth="1"/>
    <col min="14332" max="14332" width="10.85546875" customWidth="1"/>
    <col min="14333" max="14333" width="13.7109375" bestFit="1" customWidth="1"/>
    <col min="14334" max="14334" width="11.5703125" customWidth="1"/>
    <col min="14335" max="14335" width="13.7109375" bestFit="1" customWidth="1"/>
    <col min="14336" max="14336" width="11" customWidth="1"/>
    <col min="14337" max="14337" width="13.7109375" bestFit="1" customWidth="1"/>
    <col min="14338" max="14338" width="10.42578125" customWidth="1"/>
    <col min="14339" max="14339" width="13.7109375" bestFit="1" customWidth="1"/>
    <col min="14340" max="14340" width="11.85546875" customWidth="1"/>
    <col min="14341" max="14341" width="13.7109375" bestFit="1" customWidth="1"/>
    <col min="14342" max="14342" width="10.42578125" customWidth="1"/>
    <col min="14343" max="14343" width="13.7109375" bestFit="1" customWidth="1"/>
    <col min="14344" max="14344" width="9.5703125" customWidth="1"/>
    <col min="14345" max="14345" width="13.7109375" bestFit="1" customWidth="1"/>
    <col min="14346" max="14346" width="9.85546875" customWidth="1"/>
    <col min="14347" max="14347" width="13.7109375" bestFit="1" customWidth="1"/>
    <col min="14348" max="14348" width="9.85546875" customWidth="1"/>
    <col min="14349" max="14349" width="15.5703125" bestFit="1" customWidth="1"/>
    <col min="14350" max="14350" width="11.140625" customWidth="1"/>
    <col min="14351" max="14351" width="0" hidden="1" customWidth="1"/>
    <col min="14576" max="14576" width="10.42578125" customWidth="1"/>
    <col min="14577" max="14577" width="18.7109375" bestFit="1" customWidth="1"/>
    <col min="14578" max="14578" width="37.140625" bestFit="1" customWidth="1"/>
    <col min="14579" max="14579" width="15.85546875" customWidth="1"/>
    <col min="14580" max="14580" width="13.140625" customWidth="1"/>
    <col min="14581" max="14581" width="0" hidden="1" customWidth="1"/>
    <col min="14582" max="14582" width="21.28515625" customWidth="1"/>
    <col min="14583" max="14583" width="13" customWidth="1"/>
    <col min="14584" max="14585" width="0" hidden="1" customWidth="1"/>
    <col min="14586" max="14586" width="9.85546875" customWidth="1"/>
    <col min="14587" max="14587" width="14.7109375" customWidth="1"/>
    <col min="14588" max="14588" width="10.85546875" customWidth="1"/>
    <col min="14589" max="14589" width="13.7109375" bestFit="1" customWidth="1"/>
    <col min="14590" max="14590" width="11.5703125" customWidth="1"/>
    <col min="14591" max="14591" width="13.7109375" bestFit="1" customWidth="1"/>
    <col min="14592" max="14592" width="11" customWidth="1"/>
    <col min="14593" max="14593" width="13.7109375" bestFit="1" customWidth="1"/>
    <col min="14594" max="14594" width="10.42578125" customWidth="1"/>
    <col min="14595" max="14595" width="13.7109375" bestFit="1" customWidth="1"/>
    <col min="14596" max="14596" width="11.85546875" customWidth="1"/>
    <col min="14597" max="14597" width="13.7109375" bestFit="1" customWidth="1"/>
    <col min="14598" max="14598" width="10.42578125" customWidth="1"/>
    <col min="14599" max="14599" width="13.7109375" bestFit="1" customWidth="1"/>
    <col min="14600" max="14600" width="9.5703125" customWidth="1"/>
    <col min="14601" max="14601" width="13.7109375" bestFit="1" customWidth="1"/>
    <col min="14602" max="14602" width="9.85546875" customWidth="1"/>
    <col min="14603" max="14603" width="13.7109375" bestFit="1" customWidth="1"/>
    <col min="14604" max="14604" width="9.85546875" customWidth="1"/>
    <col min="14605" max="14605" width="15.5703125" bestFit="1" customWidth="1"/>
    <col min="14606" max="14606" width="11.140625" customWidth="1"/>
    <col min="14607" max="14607" width="0" hidden="1" customWidth="1"/>
    <col min="14832" max="14832" width="10.42578125" customWidth="1"/>
    <col min="14833" max="14833" width="18.7109375" bestFit="1" customWidth="1"/>
    <col min="14834" max="14834" width="37.140625" bestFit="1" customWidth="1"/>
    <col min="14835" max="14835" width="15.85546875" customWidth="1"/>
    <col min="14836" max="14836" width="13.140625" customWidth="1"/>
    <col min="14837" max="14837" width="0" hidden="1" customWidth="1"/>
    <col min="14838" max="14838" width="21.28515625" customWidth="1"/>
    <col min="14839" max="14839" width="13" customWidth="1"/>
    <col min="14840" max="14841" width="0" hidden="1" customWidth="1"/>
    <col min="14842" max="14842" width="9.85546875" customWidth="1"/>
    <col min="14843" max="14843" width="14.7109375" customWidth="1"/>
    <col min="14844" max="14844" width="10.85546875" customWidth="1"/>
    <col min="14845" max="14845" width="13.7109375" bestFit="1" customWidth="1"/>
    <col min="14846" max="14846" width="11.5703125" customWidth="1"/>
    <col min="14847" max="14847" width="13.7109375" bestFit="1" customWidth="1"/>
    <col min="14848" max="14848" width="11" customWidth="1"/>
    <col min="14849" max="14849" width="13.7109375" bestFit="1" customWidth="1"/>
    <col min="14850" max="14850" width="10.42578125" customWidth="1"/>
    <col min="14851" max="14851" width="13.7109375" bestFit="1" customWidth="1"/>
    <col min="14852" max="14852" width="11.85546875" customWidth="1"/>
    <col min="14853" max="14853" width="13.7109375" bestFit="1" customWidth="1"/>
    <col min="14854" max="14854" width="10.42578125" customWidth="1"/>
    <col min="14855" max="14855" width="13.7109375" bestFit="1" customWidth="1"/>
    <col min="14856" max="14856" width="9.5703125" customWidth="1"/>
    <col min="14857" max="14857" width="13.7109375" bestFit="1" customWidth="1"/>
    <col min="14858" max="14858" width="9.85546875" customWidth="1"/>
    <col min="14859" max="14859" width="13.7109375" bestFit="1" customWidth="1"/>
    <col min="14860" max="14860" width="9.85546875" customWidth="1"/>
    <col min="14861" max="14861" width="15.5703125" bestFit="1" customWidth="1"/>
    <col min="14862" max="14862" width="11.140625" customWidth="1"/>
    <col min="14863" max="14863" width="0" hidden="1" customWidth="1"/>
    <col min="15088" max="15088" width="10.42578125" customWidth="1"/>
    <col min="15089" max="15089" width="18.7109375" bestFit="1" customWidth="1"/>
    <col min="15090" max="15090" width="37.140625" bestFit="1" customWidth="1"/>
    <col min="15091" max="15091" width="15.85546875" customWidth="1"/>
    <col min="15092" max="15092" width="13.140625" customWidth="1"/>
    <col min="15093" max="15093" width="0" hidden="1" customWidth="1"/>
    <col min="15094" max="15094" width="21.28515625" customWidth="1"/>
    <col min="15095" max="15095" width="13" customWidth="1"/>
    <col min="15096" max="15097" width="0" hidden="1" customWidth="1"/>
    <col min="15098" max="15098" width="9.85546875" customWidth="1"/>
    <col min="15099" max="15099" width="14.7109375" customWidth="1"/>
    <col min="15100" max="15100" width="10.85546875" customWidth="1"/>
    <col min="15101" max="15101" width="13.7109375" bestFit="1" customWidth="1"/>
    <col min="15102" max="15102" width="11.5703125" customWidth="1"/>
    <col min="15103" max="15103" width="13.7109375" bestFit="1" customWidth="1"/>
    <col min="15104" max="15104" width="11" customWidth="1"/>
    <col min="15105" max="15105" width="13.7109375" bestFit="1" customWidth="1"/>
    <col min="15106" max="15106" width="10.42578125" customWidth="1"/>
    <col min="15107" max="15107" width="13.7109375" bestFit="1" customWidth="1"/>
    <col min="15108" max="15108" width="11.85546875" customWidth="1"/>
    <col min="15109" max="15109" width="13.7109375" bestFit="1" customWidth="1"/>
    <col min="15110" max="15110" width="10.42578125" customWidth="1"/>
    <col min="15111" max="15111" width="13.7109375" bestFit="1" customWidth="1"/>
    <col min="15112" max="15112" width="9.5703125" customWidth="1"/>
    <col min="15113" max="15113" width="13.7109375" bestFit="1" customWidth="1"/>
    <col min="15114" max="15114" width="9.85546875" customWidth="1"/>
    <col min="15115" max="15115" width="13.7109375" bestFit="1" customWidth="1"/>
    <col min="15116" max="15116" width="9.85546875" customWidth="1"/>
    <col min="15117" max="15117" width="15.5703125" bestFit="1" customWidth="1"/>
    <col min="15118" max="15118" width="11.140625" customWidth="1"/>
    <col min="15119" max="15119" width="0" hidden="1" customWidth="1"/>
    <col min="15344" max="15344" width="10.42578125" customWidth="1"/>
    <col min="15345" max="15345" width="18.7109375" bestFit="1" customWidth="1"/>
    <col min="15346" max="15346" width="37.140625" bestFit="1" customWidth="1"/>
    <col min="15347" max="15347" width="15.85546875" customWidth="1"/>
    <col min="15348" max="15348" width="13.140625" customWidth="1"/>
    <col min="15349" max="15349" width="0" hidden="1" customWidth="1"/>
    <col min="15350" max="15350" width="21.28515625" customWidth="1"/>
    <col min="15351" max="15351" width="13" customWidth="1"/>
    <col min="15352" max="15353" width="0" hidden="1" customWidth="1"/>
    <col min="15354" max="15354" width="9.85546875" customWidth="1"/>
    <col min="15355" max="15355" width="14.7109375" customWidth="1"/>
    <col min="15356" max="15356" width="10.85546875" customWidth="1"/>
    <col min="15357" max="15357" width="13.7109375" bestFit="1" customWidth="1"/>
    <col min="15358" max="15358" width="11.5703125" customWidth="1"/>
    <col min="15359" max="15359" width="13.7109375" bestFit="1" customWidth="1"/>
    <col min="15360" max="15360" width="11" customWidth="1"/>
    <col min="15361" max="15361" width="13.7109375" bestFit="1" customWidth="1"/>
    <col min="15362" max="15362" width="10.42578125" customWidth="1"/>
    <col min="15363" max="15363" width="13.7109375" bestFit="1" customWidth="1"/>
    <col min="15364" max="15364" width="11.85546875" customWidth="1"/>
    <col min="15365" max="15365" width="13.7109375" bestFit="1" customWidth="1"/>
    <col min="15366" max="15366" width="10.42578125" customWidth="1"/>
    <col min="15367" max="15367" width="13.7109375" bestFit="1" customWidth="1"/>
    <col min="15368" max="15368" width="9.5703125" customWidth="1"/>
    <col min="15369" max="15369" width="13.7109375" bestFit="1" customWidth="1"/>
    <col min="15370" max="15370" width="9.85546875" customWidth="1"/>
    <col min="15371" max="15371" width="13.7109375" bestFit="1" customWidth="1"/>
    <col min="15372" max="15372" width="9.85546875" customWidth="1"/>
    <col min="15373" max="15373" width="15.5703125" bestFit="1" customWidth="1"/>
    <col min="15374" max="15374" width="11.140625" customWidth="1"/>
    <col min="15375" max="15375" width="0" hidden="1" customWidth="1"/>
    <col min="15600" max="15600" width="10.42578125" customWidth="1"/>
    <col min="15601" max="15601" width="18.7109375" bestFit="1" customWidth="1"/>
    <col min="15602" max="15602" width="37.140625" bestFit="1" customWidth="1"/>
    <col min="15603" max="15603" width="15.85546875" customWidth="1"/>
    <col min="15604" max="15604" width="13.140625" customWidth="1"/>
    <col min="15605" max="15605" width="0" hidden="1" customWidth="1"/>
    <col min="15606" max="15606" width="21.28515625" customWidth="1"/>
    <col min="15607" max="15607" width="13" customWidth="1"/>
    <col min="15608" max="15609" width="0" hidden="1" customWidth="1"/>
    <col min="15610" max="15610" width="9.85546875" customWidth="1"/>
    <col min="15611" max="15611" width="14.7109375" customWidth="1"/>
    <col min="15612" max="15612" width="10.85546875" customWidth="1"/>
    <col min="15613" max="15613" width="13.7109375" bestFit="1" customWidth="1"/>
    <col min="15614" max="15614" width="11.5703125" customWidth="1"/>
    <col min="15615" max="15615" width="13.7109375" bestFit="1" customWidth="1"/>
    <col min="15616" max="15616" width="11" customWidth="1"/>
    <col min="15617" max="15617" width="13.7109375" bestFit="1" customWidth="1"/>
    <col min="15618" max="15618" width="10.42578125" customWidth="1"/>
    <col min="15619" max="15619" width="13.7109375" bestFit="1" customWidth="1"/>
    <col min="15620" max="15620" width="11.85546875" customWidth="1"/>
    <col min="15621" max="15621" width="13.7109375" bestFit="1" customWidth="1"/>
    <col min="15622" max="15622" width="10.42578125" customWidth="1"/>
    <col min="15623" max="15623" width="13.7109375" bestFit="1" customWidth="1"/>
    <col min="15624" max="15624" width="9.5703125" customWidth="1"/>
    <col min="15625" max="15625" width="13.7109375" bestFit="1" customWidth="1"/>
    <col min="15626" max="15626" width="9.85546875" customWidth="1"/>
    <col min="15627" max="15627" width="13.7109375" bestFit="1" customWidth="1"/>
    <col min="15628" max="15628" width="9.85546875" customWidth="1"/>
    <col min="15629" max="15629" width="15.5703125" bestFit="1" customWidth="1"/>
    <col min="15630" max="15630" width="11.140625" customWidth="1"/>
    <col min="15631" max="15631" width="0" hidden="1" customWidth="1"/>
    <col min="15856" max="15856" width="10.42578125" customWidth="1"/>
    <col min="15857" max="15857" width="18.7109375" bestFit="1" customWidth="1"/>
    <col min="15858" max="15858" width="37.140625" bestFit="1" customWidth="1"/>
    <col min="15859" max="15859" width="15.85546875" customWidth="1"/>
    <col min="15860" max="15860" width="13.140625" customWidth="1"/>
    <col min="15861" max="15861" width="0" hidden="1" customWidth="1"/>
    <col min="15862" max="15862" width="21.28515625" customWidth="1"/>
    <col min="15863" max="15863" width="13" customWidth="1"/>
    <col min="15864" max="15865" width="0" hidden="1" customWidth="1"/>
    <col min="15866" max="15866" width="9.85546875" customWidth="1"/>
    <col min="15867" max="15867" width="14.7109375" customWidth="1"/>
    <col min="15868" max="15868" width="10.85546875" customWidth="1"/>
    <col min="15869" max="15869" width="13.7109375" bestFit="1" customWidth="1"/>
    <col min="15870" max="15870" width="11.5703125" customWidth="1"/>
    <col min="15871" max="15871" width="13.7109375" bestFit="1" customWidth="1"/>
    <col min="15872" max="15872" width="11" customWidth="1"/>
    <col min="15873" max="15873" width="13.7109375" bestFit="1" customWidth="1"/>
    <col min="15874" max="15874" width="10.42578125" customWidth="1"/>
    <col min="15875" max="15875" width="13.7109375" bestFit="1" customWidth="1"/>
    <col min="15876" max="15876" width="11.85546875" customWidth="1"/>
    <col min="15877" max="15877" width="13.7109375" bestFit="1" customWidth="1"/>
    <col min="15878" max="15878" width="10.42578125" customWidth="1"/>
    <col min="15879" max="15879" width="13.7109375" bestFit="1" customWidth="1"/>
    <col min="15880" max="15880" width="9.5703125" customWidth="1"/>
    <col min="15881" max="15881" width="13.7109375" bestFit="1" customWidth="1"/>
    <col min="15882" max="15882" width="9.85546875" customWidth="1"/>
    <col min="15883" max="15883" width="13.7109375" bestFit="1" customWidth="1"/>
    <col min="15884" max="15884" width="9.85546875" customWidth="1"/>
    <col min="15885" max="15885" width="15.5703125" bestFit="1" customWidth="1"/>
    <col min="15886" max="15886" width="11.140625" customWidth="1"/>
    <col min="15887" max="15887" width="0" hidden="1" customWidth="1"/>
    <col min="16112" max="16112" width="10.42578125" customWidth="1"/>
    <col min="16113" max="16113" width="18.7109375" bestFit="1" customWidth="1"/>
    <col min="16114" max="16114" width="37.140625" bestFit="1" customWidth="1"/>
    <col min="16115" max="16115" width="15.85546875" customWidth="1"/>
    <col min="16116" max="16116" width="13.140625" customWidth="1"/>
    <col min="16117" max="16117" width="0" hidden="1" customWidth="1"/>
    <col min="16118" max="16118" width="21.28515625" customWidth="1"/>
    <col min="16119" max="16119" width="13" customWidth="1"/>
    <col min="16120" max="16121" width="0" hidden="1" customWidth="1"/>
    <col min="16122" max="16122" width="9.85546875" customWidth="1"/>
    <col min="16123" max="16123" width="14.7109375" customWidth="1"/>
    <col min="16124" max="16124" width="10.85546875" customWidth="1"/>
    <col min="16125" max="16125" width="13.7109375" bestFit="1" customWidth="1"/>
    <col min="16126" max="16126" width="11.5703125" customWidth="1"/>
    <col min="16127" max="16127" width="13.7109375" bestFit="1" customWidth="1"/>
    <col min="16128" max="16128" width="11" customWidth="1"/>
    <col min="16129" max="16129" width="13.7109375" bestFit="1" customWidth="1"/>
    <col min="16130" max="16130" width="10.42578125" customWidth="1"/>
    <col min="16131" max="16131" width="13.7109375" bestFit="1" customWidth="1"/>
    <col min="16132" max="16132" width="11.85546875" customWidth="1"/>
    <col min="16133" max="16133" width="13.7109375" bestFit="1" customWidth="1"/>
    <col min="16134" max="16134" width="10.42578125" customWidth="1"/>
    <col min="16135" max="16135" width="13.7109375" bestFit="1" customWidth="1"/>
    <col min="16136" max="16136" width="9.5703125" customWidth="1"/>
    <col min="16137" max="16137" width="13.7109375" bestFit="1" customWidth="1"/>
    <col min="16138" max="16138" width="9.85546875" customWidth="1"/>
    <col min="16139" max="16139" width="13.7109375" bestFit="1" customWidth="1"/>
    <col min="16140" max="16140" width="9.85546875" customWidth="1"/>
    <col min="16141" max="16141" width="15.5703125" bestFit="1" customWidth="1"/>
    <col min="16142" max="16142" width="11.140625" customWidth="1"/>
    <col min="16143" max="16143" width="0" hidden="1" customWidth="1"/>
  </cols>
  <sheetData>
    <row r="1" spans="1:19" ht="35.25" customHeight="1" x14ac:dyDescent="0.25">
      <c r="M1" s="53" t="s">
        <v>197</v>
      </c>
      <c r="N1" s="50"/>
      <c r="O1" s="50"/>
    </row>
    <row r="2" spans="1:19" s="1" customFormat="1" ht="45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0" t="s">
        <v>170</v>
      </c>
      <c r="N2" s="30" t="s">
        <v>171</v>
      </c>
      <c r="O2" s="30"/>
      <c r="P2" s="11" t="s">
        <v>190</v>
      </c>
    </row>
    <row r="3" spans="1:19" ht="30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$S$3*6</f>
        <v>43200</v>
      </c>
      <c r="K3" s="13">
        <f>I3-J3</f>
        <v>5146</v>
      </c>
      <c r="L3" s="14">
        <f>I3/7200</f>
        <v>6.714722222222222</v>
      </c>
      <c r="M3" s="31">
        <f>'Distribution per truck'!M3</f>
        <v>7200</v>
      </c>
      <c r="N3" s="31">
        <f>'Distribution per truck'!N3</f>
        <v>1</v>
      </c>
      <c r="O3" s="35"/>
      <c r="P3" s="14" t="e">
        <f>I3-#REF!</f>
        <v>#REF!</v>
      </c>
      <c r="R3" t="s">
        <v>191</v>
      </c>
      <c r="S3" s="15">
        <v>7200</v>
      </c>
    </row>
    <row r="4" spans="1:19" ht="27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$S$3*3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1">
        <f>'Distribution per truck'!M4</f>
        <v>7200</v>
      </c>
      <c r="N4" s="31">
        <f>'Distribution per truck'!N4</f>
        <v>1</v>
      </c>
      <c r="O4" s="35"/>
      <c r="P4" s="14" t="e">
        <f>I4-#REF!</f>
        <v>#REF!</v>
      </c>
    </row>
    <row r="5" spans="1:19" ht="25.5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$S$3*4</f>
        <v>28800</v>
      </c>
      <c r="K5" s="13">
        <f t="shared" si="0"/>
        <v>5356</v>
      </c>
      <c r="L5" s="14">
        <f t="shared" si="1"/>
        <v>4.7438888888888888</v>
      </c>
      <c r="M5" s="31">
        <f>'Distribution per truck'!M5</f>
        <v>7200</v>
      </c>
      <c r="N5" s="31">
        <f>'Distribution per truck'!N5</f>
        <v>1</v>
      </c>
      <c r="O5" s="35"/>
      <c r="P5" s="14" t="e">
        <f>I5-#REF!</f>
        <v>#REF!</v>
      </c>
    </row>
    <row r="6" spans="1:19" ht="25.5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$S$3*1</f>
        <v>7200</v>
      </c>
      <c r="K6" s="13">
        <f t="shared" si="0"/>
        <v>7155</v>
      </c>
      <c r="L6" s="14">
        <f t="shared" si="1"/>
        <v>1.9937499999999999</v>
      </c>
      <c r="M6" s="31">
        <f>'Distribution per truck'!M6</f>
        <v>7200</v>
      </c>
      <c r="N6" s="31">
        <f>'Distribution per truck'!N6</f>
        <v>1</v>
      </c>
      <c r="O6" s="35"/>
      <c r="P6" s="14" t="e">
        <f>I6-#REF!</f>
        <v>#REF!</v>
      </c>
    </row>
    <row r="7" spans="1:19" ht="25.5" hidden="1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$S$3*2</f>
        <v>14400</v>
      </c>
      <c r="K7" s="13">
        <f t="shared" si="0"/>
        <v>5025</v>
      </c>
      <c r="L7" s="14">
        <f t="shared" si="1"/>
        <v>2.6979166666666665</v>
      </c>
      <c r="M7" s="31">
        <f>'Distribution per truck'!M7</f>
        <v>0</v>
      </c>
      <c r="N7" s="31">
        <f>'Distribution per truck'!N7</f>
        <v>0</v>
      </c>
      <c r="O7" s="35">
        <f t="shared" ref="O7:O60" si="2">0.1*M7</f>
        <v>0</v>
      </c>
      <c r="P7" s="14" t="e">
        <f>I7-#REF!</f>
        <v>#REF!</v>
      </c>
    </row>
    <row r="8" spans="1:19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1">
        <f>'Distribution per truck'!M8</f>
        <v>0</v>
      </c>
      <c r="N8" s="31">
        <f>'Distribution per truck'!N8</f>
        <v>0</v>
      </c>
      <c r="O8" s="35">
        <f t="shared" si="2"/>
        <v>0</v>
      </c>
      <c r="P8" s="14" t="e">
        <f>I8-#REF!</f>
        <v>#REF!</v>
      </c>
    </row>
    <row r="9" spans="1:19" ht="30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$S$3*3</f>
        <v>21600</v>
      </c>
      <c r="K9" s="13">
        <f t="shared" si="0"/>
        <v>2894</v>
      </c>
      <c r="L9" s="14">
        <f t="shared" si="1"/>
        <v>3.4019444444444447</v>
      </c>
      <c r="M9" s="31">
        <f>'Distribution per truck'!M9</f>
        <v>7200</v>
      </c>
      <c r="N9" s="31">
        <f>'Distribution per truck'!N9</f>
        <v>1</v>
      </c>
      <c r="O9" s="35"/>
      <c r="P9" s="14" t="e">
        <f>I9-#REF!</f>
        <v>#REF!</v>
      </c>
    </row>
    <row r="10" spans="1:19" ht="30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$S$3*3</f>
        <v>21600</v>
      </c>
      <c r="K10" s="13">
        <f t="shared" si="0"/>
        <v>6449</v>
      </c>
      <c r="L10" s="14">
        <f t="shared" si="1"/>
        <v>3.8956944444444446</v>
      </c>
      <c r="M10" s="31">
        <f>'Distribution per truck'!M10</f>
        <v>7200</v>
      </c>
      <c r="N10" s="31">
        <f>'Distribution per truck'!N10</f>
        <v>1</v>
      </c>
      <c r="O10" s="35"/>
      <c r="P10" s="14" t="e">
        <f>I10-#REF!</f>
        <v>#REF!</v>
      </c>
    </row>
    <row r="11" spans="1:19" ht="30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$S$3*5</f>
        <v>36000</v>
      </c>
      <c r="K11" s="13">
        <f t="shared" si="0"/>
        <v>5813</v>
      </c>
      <c r="L11" s="14">
        <f t="shared" si="1"/>
        <v>5.8073611111111108</v>
      </c>
      <c r="M11" s="31">
        <f>'Distribution per truck'!M11</f>
        <v>7200</v>
      </c>
      <c r="N11" s="31">
        <f>'Distribution per truck'!N11</f>
        <v>1</v>
      </c>
      <c r="O11" s="35"/>
      <c r="P11" s="14" t="e">
        <f>I11-#REF!</f>
        <v>#REF!</v>
      </c>
    </row>
    <row r="12" spans="1:19" ht="30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$S$3*1</f>
        <v>7200</v>
      </c>
      <c r="K12" s="13">
        <f t="shared" si="0"/>
        <v>6419</v>
      </c>
      <c r="L12" s="14">
        <f t="shared" si="1"/>
        <v>1.8915277777777777</v>
      </c>
      <c r="M12" s="31">
        <f>'Distribution per truck'!M12</f>
        <v>7200</v>
      </c>
      <c r="N12" s="31">
        <f>'Distribution per truck'!N12</f>
        <v>1</v>
      </c>
      <c r="O12" s="35"/>
      <c r="P12" s="14" t="e">
        <f>I12-#REF!</f>
        <v>#REF!</v>
      </c>
    </row>
    <row r="13" spans="1:19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$S$3*6</f>
        <v>43200</v>
      </c>
      <c r="K13" s="13">
        <f t="shared" si="0"/>
        <v>6990</v>
      </c>
      <c r="L13" s="14">
        <f t="shared" si="1"/>
        <v>6.9708333333333332</v>
      </c>
      <c r="M13" s="31">
        <f>'Distribution per truck'!M13</f>
        <v>7200</v>
      </c>
      <c r="N13" s="31">
        <f>'Distribution per truck'!N13</f>
        <v>1</v>
      </c>
      <c r="O13" s="35"/>
      <c r="P13" s="14" t="e">
        <f>I13-#REF!</f>
        <v>#REF!</v>
      </c>
    </row>
    <row r="14" spans="1:19" ht="30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$S$3*5</f>
        <v>36000</v>
      </c>
      <c r="K14" s="13">
        <f t="shared" si="0"/>
        <v>2784</v>
      </c>
      <c r="L14" s="14">
        <f t="shared" si="1"/>
        <v>5.3866666666666667</v>
      </c>
      <c r="M14" s="31">
        <f>'Distribution per truck'!M14</f>
        <v>7200</v>
      </c>
      <c r="N14" s="31">
        <f>'Distribution per truck'!N14</f>
        <v>1</v>
      </c>
      <c r="O14" s="35"/>
      <c r="P14" s="14" t="e">
        <f>I14-#REF!</f>
        <v>#REF!</v>
      </c>
    </row>
    <row r="15" spans="1:19" ht="30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$S$3*1</f>
        <v>7200</v>
      </c>
      <c r="K15" s="13">
        <f t="shared" si="0"/>
        <v>5484</v>
      </c>
      <c r="L15" s="14">
        <f t="shared" si="1"/>
        <v>1.7616666666666667</v>
      </c>
      <c r="M15" s="31">
        <f>'Distribution per truck'!M15</f>
        <v>0</v>
      </c>
      <c r="N15" s="31">
        <f>'Distribution per truck'!N15</f>
        <v>0</v>
      </c>
      <c r="O15" s="35">
        <f t="shared" si="2"/>
        <v>0</v>
      </c>
      <c r="P15" s="14" t="e">
        <f>I15-#REF!</f>
        <v>#REF!</v>
      </c>
    </row>
    <row r="16" spans="1:19" ht="30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$S$3*1</f>
        <v>7200</v>
      </c>
      <c r="K16" s="13">
        <f t="shared" si="0"/>
        <v>4133</v>
      </c>
      <c r="L16" s="14">
        <f t="shared" si="1"/>
        <v>1.5740277777777778</v>
      </c>
      <c r="M16" s="31">
        <f>'Distribution per truck'!M16</f>
        <v>7200</v>
      </c>
      <c r="N16" s="31">
        <f>'Distribution per truck'!N16</f>
        <v>1</v>
      </c>
      <c r="O16" s="35"/>
      <c r="P16" s="14" t="e">
        <f>I16-#REF!</f>
        <v>#REF!</v>
      </c>
    </row>
    <row r="17" spans="1:16" ht="30" hidden="1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$S$3*2</f>
        <v>14400</v>
      </c>
      <c r="K17" s="13">
        <f t="shared" si="0"/>
        <v>4543</v>
      </c>
      <c r="L17" s="14">
        <f t="shared" si="1"/>
        <v>2.6309722222222223</v>
      </c>
      <c r="M17" s="31">
        <f>'Distribution per truck'!M17</f>
        <v>0</v>
      </c>
      <c r="N17" s="31">
        <f>'Distribution per truck'!N17</f>
        <v>0</v>
      </c>
      <c r="O17" s="35">
        <f t="shared" si="2"/>
        <v>0</v>
      </c>
      <c r="P17" s="14" t="e">
        <f>I17-#REF!</f>
        <v>#REF!</v>
      </c>
    </row>
    <row r="18" spans="1:16" ht="30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1">
        <f>'Distribution per truck'!M18</f>
        <v>0</v>
      </c>
      <c r="N18" s="31">
        <f>'Distribution per truck'!N18</f>
        <v>0</v>
      </c>
      <c r="O18" s="35">
        <f t="shared" si="2"/>
        <v>0</v>
      </c>
      <c r="P18" s="14" t="e">
        <f>I18-#REF!</f>
        <v>#REF!</v>
      </c>
    </row>
    <row r="19" spans="1:16" ht="30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$S$3*1</f>
        <v>7200</v>
      </c>
      <c r="K19" s="13">
        <f t="shared" si="0"/>
        <v>4676</v>
      </c>
      <c r="L19" s="14">
        <f t="shared" si="1"/>
        <v>1.6494444444444445</v>
      </c>
      <c r="M19" s="31">
        <f>'Distribution per truck'!M19</f>
        <v>7200</v>
      </c>
      <c r="N19" s="31">
        <f>'Distribution per truck'!N19</f>
        <v>1</v>
      </c>
      <c r="O19" s="35"/>
      <c r="P19" s="14" t="e">
        <f>I19-#REF!</f>
        <v>#REF!</v>
      </c>
    </row>
    <row r="20" spans="1:16" ht="30" hidden="1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$S$3*7</f>
        <v>50400</v>
      </c>
      <c r="K20" s="13">
        <f t="shared" si="0"/>
        <v>1687</v>
      </c>
      <c r="L20" s="14">
        <f t="shared" si="1"/>
        <v>7.2343055555555553</v>
      </c>
      <c r="M20" s="31">
        <f>'Distribution per truck'!M20</f>
        <v>0</v>
      </c>
      <c r="N20" s="31">
        <f>'Distribution per truck'!N20</f>
        <v>0</v>
      </c>
      <c r="O20" s="35">
        <f t="shared" si="2"/>
        <v>0</v>
      </c>
      <c r="P20" s="14" t="e">
        <f>I20-#REF!</f>
        <v>#REF!</v>
      </c>
    </row>
    <row r="21" spans="1:16" ht="30" hidden="1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$S$3*3</f>
        <v>21600</v>
      </c>
      <c r="K21" s="13">
        <f t="shared" si="0"/>
        <v>2713</v>
      </c>
      <c r="L21" s="14">
        <f t="shared" si="1"/>
        <v>3.3768055555555554</v>
      </c>
      <c r="M21" s="31">
        <f>'Distribution per truck'!M21</f>
        <v>0</v>
      </c>
      <c r="N21" s="31">
        <f>'Distribution per truck'!N21</f>
        <v>0</v>
      </c>
      <c r="O21" s="35">
        <f t="shared" si="2"/>
        <v>0</v>
      </c>
      <c r="P21" s="14" t="e">
        <f>I21-#REF!</f>
        <v>#REF!</v>
      </c>
    </row>
    <row r="22" spans="1:16" ht="30" hidden="1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$S$3*6</f>
        <v>43200</v>
      </c>
      <c r="K22" s="13">
        <f t="shared" si="0"/>
        <v>2866</v>
      </c>
      <c r="L22" s="14">
        <f t="shared" si="1"/>
        <v>6.3980555555555556</v>
      </c>
      <c r="M22" s="31">
        <f>'Distribution per truck'!M22</f>
        <v>0</v>
      </c>
      <c r="N22" s="31">
        <f>'Distribution per truck'!N22</f>
        <v>0</v>
      </c>
      <c r="O22" s="35">
        <f t="shared" si="2"/>
        <v>0</v>
      </c>
      <c r="P22" s="14" t="e">
        <f>I22-#REF!</f>
        <v>#REF!</v>
      </c>
    </row>
    <row r="23" spans="1:16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$S$3*8</f>
        <v>57600</v>
      </c>
      <c r="K23" s="13">
        <f t="shared" si="0"/>
        <v>4634</v>
      </c>
      <c r="L23" s="14">
        <f t="shared" si="1"/>
        <v>8.6436111111111114</v>
      </c>
      <c r="M23" s="31">
        <f>'Distribution per truck'!M23</f>
        <v>4634</v>
      </c>
      <c r="N23" s="31">
        <f>'Distribution per truck'!N23</f>
        <v>0.64361111111111113</v>
      </c>
      <c r="O23" s="35"/>
      <c r="P23" s="14" t="e">
        <f>I23-#REF!</f>
        <v>#REF!</v>
      </c>
    </row>
    <row r="24" spans="1:16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$S$3*8</f>
        <v>57600</v>
      </c>
      <c r="K24" s="13">
        <f t="shared" si="0"/>
        <v>1342</v>
      </c>
      <c r="L24" s="14">
        <f t="shared" si="1"/>
        <v>8.1863888888888887</v>
      </c>
      <c r="M24" s="31">
        <f>'Distribution per truck'!M24</f>
        <v>1342</v>
      </c>
      <c r="N24" s="31">
        <f>'Distribution per truck'!N24</f>
        <v>0.18638888888888888</v>
      </c>
      <c r="O24" s="35"/>
      <c r="P24" s="14" t="e">
        <f>I24-#REF!</f>
        <v>#REF!</v>
      </c>
    </row>
    <row r="25" spans="1:16" ht="30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$S$3*5</f>
        <v>36000</v>
      </c>
      <c r="K25" s="13">
        <f t="shared" si="0"/>
        <v>193</v>
      </c>
      <c r="L25" s="14">
        <f t="shared" si="1"/>
        <v>5.0268055555555557</v>
      </c>
      <c r="M25" s="31">
        <f>'Distribution per truck'!M25</f>
        <v>193</v>
      </c>
      <c r="N25" s="31">
        <f>'Distribution per truck'!N25</f>
        <v>2.6805555555555555E-2</v>
      </c>
      <c r="O25" s="35"/>
      <c r="P25" s="14" t="e">
        <f>I25-#REF!</f>
        <v>#REF!</v>
      </c>
    </row>
    <row r="26" spans="1:16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$S$3*7</f>
        <v>50400</v>
      </c>
      <c r="K26" s="13">
        <f t="shared" si="0"/>
        <v>437</v>
      </c>
      <c r="L26" s="14">
        <f t="shared" si="1"/>
        <v>7.0606944444444446</v>
      </c>
      <c r="M26" s="31">
        <f>'Distribution per truck'!M26</f>
        <v>7200</v>
      </c>
      <c r="N26" s="31">
        <f>'Distribution per truck'!N26</f>
        <v>1</v>
      </c>
      <c r="O26" s="35"/>
      <c r="P26" s="14" t="e">
        <f>I26-#REF!</f>
        <v>#REF!</v>
      </c>
    </row>
    <row r="27" spans="1:16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$S$3*6</f>
        <v>43200</v>
      </c>
      <c r="K27" s="13">
        <f t="shared" si="0"/>
        <v>2441</v>
      </c>
      <c r="L27" s="14">
        <f t="shared" si="1"/>
        <v>6.3390277777777779</v>
      </c>
      <c r="M27" s="31">
        <f>'Distribution per truck'!M27</f>
        <v>7200</v>
      </c>
      <c r="N27" s="31">
        <f>'Distribution per truck'!N27</f>
        <v>1</v>
      </c>
      <c r="O27" s="35"/>
      <c r="P27" s="14" t="e">
        <f>I27-#REF!</f>
        <v>#REF!</v>
      </c>
    </row>
    <row r="28" spans="1:16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$S$3*9</f>
        <v>64800</v>
      </c>
      <c r="K28" s="13">
        <f t="shared" si="0"/>
        <v>114</v>
      </c>
      <c r="L28" s="14">
        <f t="shared" si="1"/>
        <v>9.0158333333333331</v>
      </c>
      <c r="M28" s="31">
        <f>'Distribution per truck'!M28</f>
        <v>7200</v>
      </c>
      <c r="N28" s="31">
        <f>'Distribution per truck'!N28</f>
        <v>1</v>
      </c>
      <c r="O28" s="35"/>
      <c r="P28" s="14" t="e">
        <f>I28-#REF!</f>
        <v>#REF!</v>
      </c>
    </row>
    <row r="29" spans="1:16" ht="30" hidden="1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$S$3*2</f>
        <v>14400</v>
      </c>
      <c r="K29" s="13">
        <f t="shared" si="0"/>
        <v>2759</v>
      </c>
      <c r="L29" s="14">
        <f t="shared" si="1"/>
        <v>2.3831944444444444</v>
      </c>
      <c r="M29" s="31">
        <f>'Distribution per truck'!M29</f>
        <v>0</v>
      </c>
      <c r="N29" s="31">
        <f>'Distribution per truck'!N29</f>
        <v>0</v>
      </c>
      <c r="O29" s="35">
        <f t="shared" si="2"/>
        <v>0</v>
      </c>
      <c r="P29" s="14" t="e">
        <f>I29-#REF!</f>
        <v>#REF!</v>
      </c>
    </row>
    <row r="30" spans="1:16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$S$3*7</f>
        <v>50400</v>
      </c>
      <c r="K30" s="13">
        <f t="shared" si="0"/>
        <v>4786</v>
      </c>
      <c r="L30" s="14">
        <f t="shared" si="1"/>
        <v>7.6647222222222222</v>
      </c>
      <c r="M30" s="31">
        <f>'Distribution per truck'!M30</f>
        <v>7200</v>
      </c>
      <c r="N30" s="31">
        <f>'Distribution per truck'!N30</f>
        <v>1</v>
      </c>
      <c r="O30" s="35"/>
      <c r="P30" s="14" t="e">
        <f>I30-#REF!</f>
        <v>#REF!</v>
      </c>
    </row>
    <row r="31" spans="1:16" ht="30" hidden="1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$S$3*8</f>
        <v>57600</v>
      </c>
      <c r="K31" s="13">
        <f t="shared" si="0"/>
        <v>6453</v>
      </c>
      <c r="L31" s="14">
        <f t="shared" si="1"/>
        <v>8.8962500000000002</v>
      </c>
      <c r="M31" s="31">
        <f>'Distribution per truck'!M31</f>
        <v>0</v>
      </c>
      <c r="N31" s="31">
        <f>'Distribution per truck'!N31</f>
        <v>0</v>
      </c>
      <c r="O31" s="35">
        <f t="shared" si="2"/>
        <v>0</v>
      </c>
      <c r="P31" s="14" t="e">
        <f>I31-#REF!</f>
        <v>#REF!</v>
      </c>
    </row>
    <row r="32" spans="1:16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$S$3*7</f>
        <v>50400</v>
      </c>
      <c r="K32" s="13">
        <f t="shared" si="0"/>
        <v>1168</v>
      </c>
      <c r="L32" s="14">
        <f t="shared" si="1"/>
        <v>7.1622222222222218</v>
      </c>
      <c r="M32" s="31">
        <f>'Distribution per truck'!M32</f>
        <v>7200</v>
      </c>
      <c r="N32" s="31">
        <f>'Distribution per truck'!N32</f>
        <v>1</v>
      </c>
      <c r="O32" s="35"/>
      <c r="P32" s="14" t="e">
        <f>I32-#REF!</f>
        <v>#REF!</v>
      </c>
    </row>
    <row r="33" spans="1:16" ht="30" hidden="1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$S$3*3</f>
        <v>21600</v>
      </c>
      <c r="K33" s="13">
        <f t="shared" si="0"/>
        <v>1823</v>
      </c>
      <c r="L33" s="14">
        <f t="shared" si="1"/>
        <v>3.2531944444444445</v>
      </c>
      <c r="M33" s="31">
        <f>'Distribution per truck'!M33</f>
        <v>0</v>
      </c>
      <c r="N33" s="31">
        <f>'Distribution per truck'!N33</f>
        <v>0</v>
      </c>
      <c r="O33" s="35">
        <f t="shared" si="2"/>
        <v>0</v>
      </c>
      <c r="P33" s="14" t="e">
        <f>I33-#REF!</f>
        <v>#REF!</v>
      </c>
    </row>
    <row r="34" spans="1:16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$S$3*30</f>
        <v>216000</v>
      </c>
      <c r="K34" s="13">
        <f t="shared" si="0"/>
        <v>6632</v>
      </c>
      <c r="L34" s="14">
        <f t="shared" si="1"/>
        <v>30.921111111111109</v>
      </c>
      <c r="M34" s="31">
        <f>'Distribution per truck'!M34</f>
        <v>28800</v>
      </c>
      <c r="N34" s="31">
        <f>'Distribution per truck'!N34</f>
        <v>4</v>
      </c>
      <c r="O34" s="35"/>
      <c r="P34" s="14" t="e">
        <f>I34-#REF!</f>
        <v>#REF!</v>
      </c>
    </row>
    <row r="35" spans="1:16" ht="30" hidden="1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$S$3*4</f>
        <v>28800</v>
      </c>
      <c r="K35" s="13">
        <f t="shared" si="0"/>
        <v>774</v>
      </c>
      <c r="L35" s="14">
        <f t="shared" si="1"/>
        <v>4.1074999999999999</v>
      </c>
      <c r="M35" s="31">
        <f>'Distribution per truck'!M35</f>
        <v>0</v>
      </c>
      <c r="N35" s="31">
        <f>'Distribution per truck'!N35</f>
        <v>0</v>
      </c>
      <c r="O35" s="35">
        <f t="shared" si="2"/>
        <v>0</v>
      </c>
      <c r="P35" s="14" t="e">
        <f>I35-#REF!</f>
        <v>#REF!</v>
      </c>
    </row>
    <row r="36" spans="1:16" ht="30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1">
        <f>'Distribution per truck'!M36</f>
        <v>6167</v>
      </c>
      <c r="N36" s="31">
        <f>'Distribution per truck'!N36</f>
        <v>0.85652777777777778</v>
      </c>
      <c r="O36" s="35"/>
      <c r="P36" s="14" t="e">
        <f>I36-#REF!</f>
        <v>#REF!</v>
      </c>
    </row>
    <row r="37" spans="1:16" ht="30" hidden="1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$S$3*7</f>
        <v>50400</v>
      </c>
      <c r="K37" s="13">
        <f t="shared" si="0"/>
        <v>4651</v>
      </c>
      <c r="L37" s="14">
        <f t="shared" si="1"/>
        <v>7.6459722222222224</v>
      </c>
      <c r="M37" s="31">
        <f>'Distribution per truck'!M37</f>
        <v>0</v>
      </c>
      <c r="N37" s="31">
        <f>'Distribution per truck'!N37</f>
        <v>0</v>
      </c>
      <c r="O37" s="35">
        <f t="shared" si="2"/>
        <v>0</v>
      </c>
      <c r="P37" s="14" t="e">
        <f>I37-#REF!</f>
        <v>#REF!</v>
      </c>
    </row>
    <row r="38" spans="1:16" ht="30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1">
        <f>'Distribution per truck'!M38</f>
        <v>2870</v>
      </c>
      <c r="N38" s="31">
        <f>'Distribution per truck'!N38</f>
        <v>0.39861111111111114</v>
      </c>
      <c r="O38" s="35"/>
      <c r="P38" s="14" t="e">
        <f>I38-#REF!</f>
        <v>#REF!</v>
      </c>
    </row>
    <row r="39" spans="1:16" ht="30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$S$3*2</f>
        <v>14400</v>
      </c>
      <c r="K39" s="13">
        <f t="shared" si="0"/>
        <v>7008</v>
      </c>
      <c r="L39" s="14">
        <f t="shared" si="1"/>
        <v>2.9733333333333332</v>
      </c>
      <c r="M39" s="31">
        <f>'Distribution per truck'!M39</f>
        <v>7200</v>
      </c>
      <c r="N39" s="31">
        <f>'Distribution per truck'!N39</f>
        <v>1</v>
      </c>
      <c r="O39" s="35"/>
      <c r="P39" s="14" t="e">
        <f>I39-#REF!</f>
        <v>#REF!</v>
      </c>
    </row>
    <row r="40" spans="1:16" ht="30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$S$3*4</f>
        <v>28800</v>
      </c>
      <c r="K40" s="13">
        <f t="shared" si="0"/>
        <v>2866</v>
      </c>
      <c r="L40" s="14">
        <f t="shared" si="1"/>
        <v>4.3980555555555556</v>
      </c>
      <c r="M40" s="31">
        <f>'Distribution per truck'!M40</f>
        <v>7200</v>
      </c>
      <c r="N40" s="31">
        <f>'Distribution per truck'!N40</f>
        <v>1</v>
      </c>
      <c r="O40" s="35"/>
      <c r="P40" s="14" t="e">
        <f>I40-#REF!</f>
        <v>#REF!</v>
      </c>
    </row>
    <row r="41" spans="1:16" ht="30" hidden="1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$S$3*2</f>
        <v>14400</v>
      </c>
      <c r="K41" s="13">
        <f t="shared" si="0"/>
        <v>2997</v>
      </c>
      <c r="L41" s="14">
        <f t="shared" si="1"/>
        <v>2.4162499999999998</v>
      </c>
      <c r="M41" s="31">
        <f>'Distribution per truck'!M41</f>
        <v>0</v>
      </c>
      <c r="N41" s="31">
        <f>'Distribution per truck'!N41</f>
        <v>0</v>
      </c>
      <c r="O41" s="35">
        <f t="shared" si="2"/>
        <v>0</v>
      </c>
      <c r="P41" s="14" t="e">
        <f>I41-#REF!</f>
        <v>#REF!</v>
      </c>
    </row>
    <row r="42" spans="1:16" ht="30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$S$3*3</f>
        <v>21600</v>
      </c>
      <c r="K42" s="13">
        <f t="shared" si="0"/>
        <v>7071</v>
      </c>
      <c r="L42" s="14">
        <f t="shared" si="1"/>
        <v>3.9820833333333332</v>
      </c>
      <c r="M42" s="31">
        <f>'Distribution per truck'!M42</f>
        <v>7200</v>
      </c>
      <c r="N42" s="31">
        <f>'Distribution per truck'!N42</f>
        <v>1</v>
      </c>
      <c r="O42" s="35"/>
      <c r="P42" s="14" t="e">
        <f>I42-#REF!</f>
        <v>#REF!</v>
      </c>
    </row>
    <row r="43" spans="1:16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$S$3*1</f>
        <v>7200</v>
      </c>
      <c r="K43" s="13">
        <f t="shared" si="0"/>
        <v>5270</v>
      </c>
      <c r="L43" s="14">
        <f t="shared" si="1"/>
        <v>1.7319444444444445</v>
      </c>
      <c r="M43" s="31">
        <f>'Distribution per truck'!M43</f>
        <v>0</v>
      </c>
      <c r="N43" s="31">
        <f>'Distribution per truck'!N43</f>
        <v>0</v>
      </c>
      <c r="O43" s="35">
        <f t="shared" si="2"/>
        <v>0</v>
      </c>
      <c r="P43" s="14" t="e">
        <f>I43-#REF!</f>
        <v>#REF!</v>
      </c>
    </row>
    <row r="44" spans="1:16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$S$3*1</f>
        <v>7200</v>
      </c>
      <c r="K44" s="13">
        <f t="shared" si="0"/>
        <v>5324</v>
      </c>
      <c r="L44" s="14">
        <f t="shared" si="1"/>
        <v>1.7394444444444443</v>
      </c>
      <c r="M44" s="31">
        <f>'Distribution per truck'!M44</f>
        <v>0</v>
      </c>
      <c r="N44" s="31">
        <f>'Distribution per truck'!N44</f>
        <v>0</v>
      </c>
      <c r="O44" s="35">
        <f t="shared" si="2"/>
        <v>0</v>
      </c>
      <c r="P44" s="14" t="e">
        <f>I44-#REF!</f>
        <v>#REF!</v>
      </c>
    </row>
    <row r="45" spans="1:16" ht="30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$S$3*1</f>
        <v>7200</v>
      </c>
      <c r="K45" s="13">
        <f t="shared" si="0"/>
        <v>6577</v>
      </c>
      <c r="L45" s="14">
        <f t="shared" si="1"/>
        <v>1.9134722222222222</v>
      </c>
      <c r="M45" s="31">
        <f>'Distribution per truck'!M45</f>
        <v>0</v>
      </c>
      <c r="N45" s="31">
        <f>'Distribution per truck'!N45</f>
        <v>0</v>
      </c>
      <c r="O45" s="35">
        <f t="shared" si="2"/>
        <v>0</v>
      </c>
      <c r="P45" s="14" t="e">
        <f>I45-#REF!</f>
        <v>#REF!</v>
      </c>
    </row>
    <row r="46" spans="1:16" ht="25.5" hidden="1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$S$3*3</f>
        <v>21600</v>
      </c>
      <c r="K46" s="13">
        <f t="shared" si="0"/>
        <v>1657</v>
      </c>
      <c r="L46" s="14">
        <f t="shared" si="1"/>
        <v>3.2301388888888889</v>
      </c>
      <c r="M46" s="31">
        <f>'Distribution per truck'!M46</f>
        <v>0</v>
      </c>
      <c r="N46" s="31">
        <f>'Distribution per truck'!N46</f>
        <v>0</v>
      </c>
      <c r="O46" s="35">
        <f t="shared" si="2"/>
        <v>0</v>
      </c>
      <c r="P46" s="14" t="e">
        <f>I46-#REF!</f>
        <v>#REF!</v>
      </c>
    </row>
    <row r="47" spans="1:16" ht="30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$S$3*1</f>
        <v>7200</v>
      </c>
      <c r="K47" s="13">
        <f t="shared" si="0"/>
        <v>2862</v>
      </c>
      <c r="L47" s="14">
        <f t="shared" si="1"/>
        <v>1.3975</v>
      </c>
      <c r="M47" s="31">
        <f>'Distribution per truck'!M47</f>
        <v>0</v>
      </c>
      <c r="N47" s="31">
        <f>'Distribution per truck'!N47</f>
        <v>0</v>
      </c>
      <c r="O47" s="35">
        <f t="shared" si="2"/>
        <v>0</v>
      </c>
      <c r="P47" s="14" t="e">
        <f>I47-#REF!</f>
        <v>#REF!</v>
      </c>
    </row>
    <row r="48" spans="1:16" ht="30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$S$3*2</f>
        <v>14400</v>
      </c>
      <c r="K48" s="13">
        <f t="shared" si="0"/>
        <v>6602</v>
      </c>
      <c r="L48" s="14">
        <f t="shared" si="1"/>
        <v>2.9169444444444443</v>
      </c>
      <c r="M48" s="31">
        <f>'Distribution per truck'!M48</f>
        <v>7200</v>
      </c>
      <c r="N48" s="31">
        <f>'Distribution per truck'!N48</f>
        <v>1</v>
      </c>
      <c r="O48" s="35"/>
      <c r="P48" s="14" t="e">
        <f>I48-#REF!</f>
        <v>#REF!</v>
      </c>
    </row>
    <row r="49" spans="1:16" ht="30" hidden="1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$S$3*4</f>
        <v>28800</v>
      </c>
      <c r="K49" s="13">
        <f t="shared" si="0"/>
        <v>2825</v>
      </c>
      <c r="L49" s="14">
        <f t="shared" si="1"/>
        <v>4.3923611111111107</v>
      </c>
      <c r="M49" s="31">
        <f>'Distribution per truck'!M49</f>
        <v>0</v>
      </c>
      <c r="N49" s="31">
        <f>'Distribution per truck'!N49</f>
        <v>0</v>
      </c>
      <c r="O49" s="35">
        <f t="shared" si="2"/>
        <v>0</v>
      </c>
      <c r="P49" s="14" t="e">
        <f>I49-#REF!</f>
        <v>#REF!</v>
      </c>
    </row>
    <row r="50" spans="1:16" ht="30" hidden="1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$S$3*2</f>
        <v>14400</v>
      </c>
      <c r="K50" s="13">
        <f t="shared" si="0"/>
        <v>6111</v>
      </c>
      <c r="L50" s="14">
        <f t="shared" si="1"/>
        <v>2.8487499999999999</v>
      </c>
      <c r="M50" s="31">
        <f>'Distribution per truck'!M50</f>
        <v>0</v>
      </c>
      <c r="N50" s="31">
        <f>'Distribution per truck'!N50</f>
        <v>0</v>
      </c>
      <c r="O50" s="35">
        <f t="shared" si="2"/>
        <v>0</v>
      </c>
      <c r="P50" s="14" t="e">
        <f>I50-#REF!</f>
        <v>#REF!</v>
      </c>
    </row>
    <row r="51" spans="1:16" ht="30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$S$3*1</f>
        <v>7200</v>
      </c>
      <c r="K51" s="13">
        <f t="shared" si="0"/>
        <v>3501</v>
      </c>
      <c r="L51" s="14">
        <f t="shared" si="1"/>
        <v>1.4862500000000001</v>
      </c>
      <c r="M51" s="31">
        <f>'Distribution per truck'!M51</f>
        <v>0</v>
      </c>
      <c r="N51" s="31">
        <f>'Distribution per truck'!N51</f>
        <v>0</v>
      </c>
      <c r="O51" s="35">
        <f t="shared" si="2"/>
        <v>0</v>
      </c>
      <c r="P51" s="14" t="e">
        <f>I51-#REF!</f>
        <v>#REF!</v>
      </c>
    </row>
    <row r="52" spans="1:16" ht="30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1">
        <f>'Distribution per truck'!M52</f>
        <v>0</v>
      </c>
      <c r="N52" s="31">
        <f>'Distribution per truck'!N52</f>
        <v>0</v>
      </c>
      <c r="O52" s="35">
        <f t="shared" si="2"/>
        <v>0</v>
      </c>
      <c r="P52" s="14" t="e">
        <f>I52-#REF!</f>
        <v>#REF!</v>
      </c>
    </row>
    <row r="53" spans="1:16" ht="30" hidden="1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$S$3*3</f>
        <v>21600</v>
      </c>
      <c r="K53" s="13">
        <f t="shared" si="0"/>
        <v>3341</v>
      </c>
      <c r="L53" s="14">
        <f t="shared" si="1"/>
        <v>3.4640277777777779</v>
      </c>
      <c r="M53" s="31">
        <f>'Distribution per truck'!M53</f>
        <v>0</v>
      </c>
      <c r="N53" s="31">
        <f>'Distribution per truck'!N53</f>
        <v>0</v>
      </c>
      <c r="O53" s="35">
        <f t="shared" si="2"/>
        <v>0</v>
      </c>
      <c r="P53" s="14" t="e">
        <f>I53-#REF!</f>
        <v>#REF!</v>
      </c>
    </row>
    <row r="54" spans="1:16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$S$3*9</f>
        <v>64800</v>
      </c>
      <c r="K54" s="13">
        <f t="shared" si="0"/>
        <v>103</v>
      </c>
      <c r="L54" s="14">
        <f t="shared" si="1"/>
        <v>9.0143055555555556</v>
      </c>
      <c r="M54" s="31">
        <f>'Distribution per truck'!M54</f>
        <v>7200</v>
      </c>
      <c r="N54" s="31">
        <f>'Distribution per truck'!N54</f>
        <v>1</v>
      </c>
      <c r="O54" s="35"/>
      <c r="P54" s="14" t="e">
        <f>I54-#REF!</f>
        <v>#REF!</v>
      </c>
    </row>
    <row r="55" spans="1:16" ht="30" hidden="1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$S$3*2</f>
        <v>14400</v>
      </c>
      <c r="K55" s="13">
        <f t="shared" si="0"/>
        <v>4735</v>
      </c>
      <c r="L55" s="14">
        <f t="shared" si="1"/>
        <v>2.6576388888888891</v>
      </c>
      <c r="M55" s="31">
        <f>'Distribution per truck'!M55</f>
        <v>0</v>
      </c>
      <c r="N55" s="31">
        <f>'Distribution per truck'!N55</f>
        <v>0</v>
      </c>
      <c r="O55" s="35">
        <f t="shared" si="2"/>
        <v>0</v>
      </c>
      <c r="P55" s="14" t="e">
        <f>I55-#REF!</f>
        <v>#REF!</v>
      </c>
    </row>
    <row r="56" spans="1:16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$S$3*8</f>
        <v>57600</v>
      </c>
      <c r="K56" s="13">
        <f t="shared" si="0"/>
        <v>3216</v>
      </c>
      <c r="L56" s="14">
        <f t="shared" si="1"/>
        <v>8.4466666666666672</v>
      </c>
      <c r="M56" s="31">
        <f>'Distribution per truck'!M56</f>
        <v>3216</v>
      </c>
      <c r="N56" s="31">
        <f>'Distribution per truck'!N56</f>
        <v>0.44666666666666666</v>
      </c>
      <c r="O56" s="35"/>
      <c r="P56" s="14" t="e">
        <f>I56-#REF!</f>
        <v>#REF!</v>
      </c>
    </row>
    <row r="57" spans="1:16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$S$3*9</f>
        <v>64800</v>
      </c>
      <c r="K57" s="13">
        <f t="shared" si="0"/>
        <v>1478</v>
      </c>
      <c r="L57" s="14">
        <f t="shared" si="1"/>
        <v>9.205277777777777</v>
      </c>
      <c r="M57" s="31">
        <f>'Distribution per truck'!M57</f>
        <v>7200</v>
      </c>
      <c r="N57" s="31">
        <f>'Distribution per truck'!N57</f>
        <v>1</v>
      </c>
      <c r="O57" s="35"/>
      <c r="P57" s="14" t="e">
        <f>I57-#REF!</f>
        <v>#REF!</v>
      </c>
    </row>
    <row r="58" spans="1:16" ht="30" hidden="1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$S$3*2</f>
        <v>14400</v>
      </c>
      <c r="K58" s="13">
        <f t="shared" si="0"/>
        <v>4114</v>
      </c>
      <c r="L58" s="14">
        <f t="shared" si="1"/>
        <v>2.5713888888888889</v>
      </c>
      <c r="M58" s="31">
        <f>'Distribution per truck'!M58</f>
        <v>0</v>
      </c>
      <c r="N58" s="31">
        <f>'Distribution per truck'!N58</f>
        <v>0</v>
      </c>
      <c r="O58" s="35">
        <f t="shared" si="2"/>
        <v>0</v>
      </c>
      <c r="P58" s="14" t="e">
        <f>I58-#REF!</f>
        <v>#REF!</v>
      </c>
    </row>
    <row r="59" spans="1:16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$S$3*6</f>
        <v>43200</v>
      </c>
      <c r="K59" s="13">
        <f t="shared" si="0"/>
        <v>6172</v>
      </c>
      <c r="L59" s="14">
        <f t="shared" si="1"/>
        <v>6.8572222222222221</v>
      </c>
      <c r="M59" s="31">
        <f>'Distribution per truck'!M59</f>
        <v>7200</v>
      </c>
      <c r="N59" s="31">
        <f>'Distribution per truck'!N59</f>
        <v>1</v>
      </c>
      <c r="O59" s="35"/>
      <c r="P59" s="14" t="e">
        <f>I59-#REF!</f>
        <v>#REF!</v>
      </c>
    </row>
    <row r="60" spans="1:16" ht="30" hidden="1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$S$3*6</f>
        <v>43200</v>
      </c>
      <c r="K60" s="13">
        <f t="shared" si="0"/>
        <v>2981</v>
      </c>
      <c r="L60" s="14">
        <f t="shared" si="1"/>
        <v>6.4140277777777781</v>
      </c>
      <c r="M60" s="31">
        <f>'Distribution per truck'!M60</f>
        <v>0</v>
      </c>
      <c r="N60" s="31">
        <f>'Distribution per truck'!N60</f>
        <v>0</v>
      </c>
      <c r="O60" s="35">
        <f t="shared" si="2"/>
        <v>0</v>
      </c>
      <c r="P60" s="14" t="e">
        <f>I60-#REF!</f>
        <v>#REF!</v>
      </c>
    </row>
    <row r="61" spans="1:16" ht="30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$S$3*2</f>
        <v>14400</v>
      </c>
      <c r="K61" s="13">
        <f t="shared" si="0"/>
        <v>2100</v>
      </c>
      <c r="L61" s="14">
        <f t="shared" si="1"/>
        <v>2.2916666666666665</v>
      </c>
      <c r="M61" s="31">
        <f>'Distribution per truck'!M61</f>
        <v>7200</v>
      </c>
      <c r="N61" s="31">
        <f>'Distribution per truck'!N61</f>
        <v>1</v>
      </c>
      <c r="O61" s="35"/>
      <c r="P61" s="14" t="e">
        <f>I61-#REF!</f>
        <v>#REF!</v>
      </c>
    </row>
    <row r="62" spans="1:16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$S$3*7</f>
        <v>50400</v>
      </c>
      <c r="K62" s="13">
        <f t="shared" si="0"/>
        <v>2822</v>
      </c>
      <c r="L62" s="14">
        <f t="shared" si="1"/>
        <v>7.3919444444444444</v>
      </c>
      <c r="M62" s="31">
        <f>'Distribution per truck'!M62</f>
        <v>2822</v>
      </c>
      <c r="N62" s="31">
        <f>'Distribution per truck'!N62</f>
        <v>0.39194444444444443</v>
      </c>
      <c r="O62" s="35"/>
      <c r="P62" s="14" t="e">
        <f>I62-#REF!</f>
        <v>#REF!</v>
      </c>
    </row>
    <row r="63" spans="1:16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9">
        <f>SUM(M3:M62)</f>
        <v>230044</v>
      </c>
      <c r="N63" s="49">
        <f>SUM(N3:N62)</f>
        <v>31.950555555555553</v>
      </c>
      <c r="O63" s="46"/>
      <c r="P63" s="36" t="e">
        <f t="shared" ref="P63" si="3">SUM(P3:P62)</f>
        <v>#REF!</v>
      </c>
    </row>
    <row r="67" spans="1:21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Q67"/>
      <c r="R67"/>
      <c r="S67"/>
      <c r="T67"/>
      <c r="U67"/>
    </row>
  </sheetData>
  <autoFilter ref="A2:T63">
    <filterColumn colId="12">
      <filters>
        <filter val="1 342.00"/>
        <filter val="193.00"/>
        <filter val="2 822.00"/>
        <filter val="2 870.00"/>
        <filter val="230 044.00"/>
        <filter val="28 800.00"/>
        <filter val="3 216.00"/>
        <filter val="4 634.00"/>
        <filter val="6 167.00"/>
        <filter val="7 200.00"/>
      </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8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3.7109375" style="21" bestFit="1" customWidth="1"/>
    <col min="14" max="14" width="11.5703125" style="21" customWidth="1"/>
    <col min="15" max="15" width="18.85546875" style="4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1" t="s">
        <v>198</v>
      </c>
      <c r="N1" s="51"/>
      <c r="O1" s="54"/>
    </row>
    <row r="2" spans="1:18" s="1" customFormat="1" ht="45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2" t="s">
        <v>172</v>
      </c>
      <c r="N2" s="32" t="s">
        <v>173</v>
      </c>
      <c r="O2" s="39"/>
    </row>
    <row r="3" spans="1:18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3">
        <f>'Distribution per truck'!P3</f>
        <v>7200</v>
      </c>
      <c r="N3" s="33">
        <f>'Distribution per truck'!Q3</f>
        <v>1</v>
      </c>
      <c r="O3" s="40"/>
      <c r="Q3" t="s">
        <v>191</v>
      </c>
      <c r="R3" s="15">
        <v>7200</v>
      </c>
    </row>
    <row r="4" spans="1:18" ht="27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3">
        <f>'Distribution per truck'!P4</f>
        <v>7200</v>
      </c>
      <c r="N4" s="33">
        <f>'Distribution per truck'!Q4</f>
        <v>1</v>
      </c>
      <c r="O4" s="40"/>
    </row>
    <row r="5" spans="1:18" ht="25.5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3">
        <f>'Distribution per truck'!P5</f>
        <v>7200</v>
      </c>
      <c r="N5" s="33">
        <f>'Distribution per truck'!Q5</f>
        <v>1</v>
      </c>
      <c r="O5" s="40"/>
    </row>
    <row r="6" spans="1:18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3">
        <f>'Distribution per truck'!P6</f>
        <v>0</v>
      </c>
      <c r="N6" s="33">
        <f>'Distribution per truck'!Q6</f>
        <v>0</v>
      </c>
      <c r="O6" s="38">
        <f t="shared" ref="O6:O62" si="2">0.1*M6</f>
        <v>0</v>
      </c>
    </row>
    <row r="7" spans="1:18" ht="25.5" hidden="1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3">
        <f>'Distribution per truck'!P7</f>
        <v>0</v>
      </c>
      <c r="N7" s="33">
        <f>'Distribution per truck'!Q7</f>
        <v>0</v>
      </c>
      <c r="O7" s="38">
        <f t="shared" si="2"/>
        <v>0</v>
      </c>
    </row>
    <row r="8" spans="1:18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3">
        <f>'Distribution per truck'!P8</f>
        <v>0</v>
      </c>
      <c r="N8" s="33">
        <f>'Distribution per truck'!Q8</f>
        <v>0</v>
      </c>
      <c r="O8" s="38">
        <f t="shared" si="2"/>
        <v>0</v>
      </c>
    </row>
    <row r="9" spans="1:18" ht="30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3">
        <f>'Distribution per truck'!P9</f>
        <v>7200</v>
      </c>
      <c r="N9" s="33">
        <f>'Distribution per truck'!Q9</f>
        <v>1</v>
      </c>
      <c r="O9" s="40"/>
    </row>
    <row r="10" spans="1:18" ht="30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3">
        <f>'Distribution per truck'!P10</f>
        <v>7200</v>
      </c>
      <c r="N10" s="33">
        <f>'Distribution per truck'!Q10</f>
        <v>1</v>
      </c>
      <c r="O10" s="40"/>
    </row>
    <row r="11" spans="1:18" ht="30" hidden="1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3">
        <f>'Distribution per truck'!P11</f>
        <v>0</v>
      </c>
      <c r="N11" s="33">
        <f>'Distribution per truck'!Q11</f>
        <v>0</v>
      </c>
      <c r="O11" s="38">
        <f t="shared" si="2"/>
        <v>0</v>
      </c>
    </row>
    <row r="12" spans="1:18" ht="30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3">
        <f>'Distribution per truck'!P12</f>
        <v>6419</v>
      </c>
      <c r="N12" s="33">
        <f>'Distribution per truck'!Q12</f>
        <v>0.89152777777777781</v>
      </c>
      <c r="O12" s="40"/>
    </row>
    <row r="13" spans="1:18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3">
        <f>'Distribution per truck'!P13</f>
        <v>7200</v>
      </c>
      <c r="N13" s="33">
        <f>'Distribution per truck'!Q13</f>
        <v>1</v>
      </c>
      <c r="O13" s="40"/>
    </row>
    <row r="14" spans="1:18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3">
        <f>'Distribution per truck'!P14</f>
        <v>7200</v>
      </c>
      <c r="N14" s="33">
        <f>'Distribution per truck'!Q14</f>
        <v>1</v>
      </c>
      <c r="O14" s="40"/>
    </row>
    <row r="15" spans="1:18" ht="30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3">
        <f>'Distribution per truck'!P15</f>
        <v>0</v>
      </c>
      <c r="N15" s="33">
        <f>'Distribution per truck'!Q15</f>
        <v>0</v>
      </c>
      <c r="O15" s="38">
        <f t="shared" si="2"/>
        <v>0</v>
      </c>
    </row>
    <row r="16" spans="1:18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3">
        <f>'Distribution per truck'!P16</f>
        <v>0</v>
      </c>
      <c r="N16" s="33">
        <f>'Distribution per truck'!Q16</f>
        <v>0</v>
      </c>
      <c r="O16" s="38">
        <f t="shared" si="2"/>
        <v>0</v>
      </c>
    </row>
    <row r="17" spans="1:15" ht="30" hidden="1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3">
        <f>'Distribution per truck'!P17</f>
        <v>0</v>
      </c>
      <c r="N17" s="33">
        <f>'Distribution per truck'!Q17</f>
        <v>0</v>
      </c>
      <c r="O17" s="38">
        <f t="shared" si="2"/>
        <v>0</v>
      </c>
    </row>
    <row r="18" spans="1:15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3">
        <f>'Distribution per truck'!P18</f>
        <v>0</v>
      </c>
      <c r="N18" s="33">
        <f>'Distribution per truck'!Q18</f>
        <v>0</v>
      </c>
      <c r="O18" s="38">
        <f t="shared" si="2"/>
        <v>0</v>
      </c>
    </row>
    <row r="19" spans="1:15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3">
        <f>'Distribution per truck'!P19</f>
        <v>4676</v>
      </c>
      <c r="N19" s="33">
        <f>'Distribution per truck'!Q19</f>
        <v>0.64944444444444449</v>
      </c>
      <c r="O19" s="40"/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3">
        <f>'Distribution per truck'!P20</f>
        <v>1687</v>
      </c>
      <c r="N20" s="33">
        <f>'Distribution per truck'!Q20</f>
        <v>0.23430555555555554</v>
      </c>
      <c r="O20" s="40"/>
    </row>
    <row r="21" spans="1:15" ht="30" hidden="1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3">
        <f>'Distribution per truck'!P21</f>
        <v>0</v>
      </c>
      <c r="N21" s="33">
        <f>'Distribution per truck'!Q21</f>
        <v>0</v>
      </c>
      <c r="O21" s="38">
        <f t="shared" si="2"/>
        <v>0</v>
      </c>
    </row>
    <row r="22" spans="1:15" ht="30" hidden="1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3">
        <f>'Distribution per truck'!P22</f>
        <v>0</v>
      </c>
      <c r="N22" s="33">
        <f>'Distribution per truck'!Q22</f>
        <v>0</v>
      </c>
      <c r="O22" s="38">
        <f t="shared" si="2"/>
        <v>0</v>
      </c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3">
        <f>'Distribution per truck'!P23</f>
        <v>7200</v>
      </c>
      <c r="N23" s="33">
        <f>'Distribution per truck'!Q23</f>
        <v>1</v>
      </c>
      <c r="O23" s="40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3">
        <f>'Distribution per truck'!P24</f>
        <v>7200</v>
      </c>
      <c r="N24" s="33">
        <f>'Distribution per truck'!Q24</f>
        <v>1</v>
      </c>
      <c r="O24" s="40"/>
    </row>
    <row r="25" spans="1:15" ht="30" hidden="1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3">
        <f>'Distribution per truck'!P25</f>
        <v>0</v>
      </c>
      <c r="N25" s="33">
        <f>'Distribution per truck'!Q25</f>
        <v>0</v>
      </c>
      <c r="O25" s="38">
        <f t="shared" si="2"/>
        <v>0</v>
      </c>
    </row>
    <row r="26" spans="1:15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3">
        <f>'Distribution per truck'!P26</f>
        <v>7200</v>
      </c>
      <c r="N26" s="33">
        <f>'Distribution per truck'!Q26</f>
        <v>1</v>
      </c>
      <c r="O26" s="40"/>
    </row>
    <row r="27" spans="1:15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3">
        <f>'Distribution per truck'!P27</f>
        <v>7200</v>
      </c>
      <c r="N27" s="33">
        <f>'Distribution per truck'!Q27</f>
        <v>1</v>
      </c>
      <c r="O27" s="40"/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3">
        <f>'Distribution per truck'!P28</f>
        <v>7200</v>
      </c>
      <c r="N28" s="33">
        <f>'Distribution per truck'!Q28</f>
        <v>1</v>
      </c>
      <c r="O28" s="40"/>
    </row>
    <row r="29" spans="1:15" ht="30" hidden="1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3">
        <f>'Distribution per truck'!P29</f>
        <v>0</v>
      </c>
      <c r="N29" s="33">
        <f>'Distribution per truck'!Q29</f>
        <v>0</v>
      </c>
      <c r="O29" s="38">
        <f t="shared" si="2"/>
        <v>0</v>
      </c>
    </row>
    <row r="30" spans="1:15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3">
        <f>'Distribution per truck'!P30</f>
        <v>7200</v>
      </c>
      <c r="N30" s="33">
        <f>'Distribution per truck'!Q30</f>
        <v>1</v>
      </c>
      <c r="O30" s="40"/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3">
        <f>'Distribution per truck'!P31</f>
        <v>7200</v>
      </c>
      <c r="N31" s="33">
        <f>'Distribution per truck'!Q31</f>
        <v>1</v>
      </c>
      <c r="O31" s="40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3">
        <f>'Distribution per truck'!P32</f>
        <v>7200</v>
      </c>
      <c r="N32" s="33">
        <f>'Distribution per truck'!Q32</f>
        <v>1</v>
      </c>
      <c r="O32" s="40"/>
    </row>
    <row r="33" spans="1:15" ht="30" hidden="1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3">
        <f>'Distribution per truck'!P33</f>
        <v>0</v>
      </c>
      <c r="N33" s="33">
        <f>'Distribution per truck'!Q33</f>
        <v>0</v>
      </c>
      <c r="O33" s="38">
        <f t="shared" si="2"/>
        <v>0</v>
      </c>
    </row>
    <row r="34" spans="1:15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3">
        <f>'Distribution per truck'!P34</f>
        <v>28800</v>
      </c>
      <c r="N34" s="33">
        <f>'Distribution per truck'!Q34</f>
        <v>4</v>
      </c>
      <c r="O34" s="40"/>
    </row>
    <row r="35" spans="1:15" ht="30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3">
        <f>'Distribution per truck'!P35</f>
        <v>7200</v>
      </c>
      <c r="N35" s="33">
        <f>'Distribution per truck'!Q35</f>
        <v>1</v>
      </c>
      <c r="O35" s="40"/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3">
        <f>'Distribution per truck'!P36</f>
        <v>0</v>
      </c>
      <c r="N36" s="33">
        <f>'Distribution per truck'!Q36</f>
        <v>0</v>
      </c>
      <c r="O36" s="38">
        <f t="shared" si="2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3">
        <f>'Distribution per truck'!P37</f>
        <v>4651</v>
      </c>
      <c r="N37" s="33">
        <f>'Distribution per truck'!Q37</f>
        <v>0.64597222222222217</v>
      </c>
      <c r="O37" s="40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3">
        <f>'Distribution per truck'!P38</f>
        <v>0</v>
      </c>
      <c r="N38" s="33">
        <f>'Distribution per truck'!Q38</f>
        <v>0</v>
      </c>
      <c r="O38" s="38">
        <f t="shared" si="2"/>
        <v>0</v>
      </c>
    </row>
    <row r="39" spans="1:15" ht="30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3">
        <f>'Distribution per truck'!P39</f>
        <v>7200</v>
      </c>
      <c r="N39" s="33">
        <f>'Distribution per truck'!Q39</f>
        <v>1</v>
      </c>
      <c r="O39" s="40"/>
    </row>
    <row r="40" spans="1:15" ht="30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3">
        <f>'Distribution per truck'!P40</f>
        <v>7200</v>
      </c>
      <c r="N40" s="33">
        <f>'Distribution per truck'!Q40</f>
        <v>1</v>
      </c>
      <c r="O40" s="40"/>
    </row>
    <row r="41" spans="1:15" ht="30" hidden="1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3">
        <f>'Distribution per truck'!P41</f>
        <v>0</v>
      </c>
      <c r="N41" s="33">
        <f>'Distribution per truck'!Q41</f>
        <v>0</v>
      </c>
      <c r="O41" s="38">
        <f t="shared" si="2"/>
        <v>0</v>
      </c>
    </row>
    <row r="42" spans="1:15" ht="30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3">
        <f>'Distribution per truck'!P42</f>
        <v>7071</v>
      </c>
      <c r="N42" s="33">
        <f>'Distribution per truck'!Q42</f>
        <v>0.98208333333333331</v>
      </c>
      <c r="O42" s="40"/>
    </row>
    <row r="43" spans="1:15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3">
        <f>'Distribution per truck'!P43</f>
        <v>0</v>
      </c>
      <c r="N43" s="33">
        <f>'Distribution per truck'!Q43</f>
        <v>0</v>
      </c>
      <c r="O43" s="38">
        <f t="shared" si="2"/>
        <v>0</v>
      </c>
    </row>
    <row r="44" spans="1:15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3">
        <f>'Distribution per truck'!P44</f>
        <v>0</v>
      </c>
      <c r="N44" s="33">
        <f>'Distribution per truck'!Q44</f>
        <v>0</v>
      </c>
      <c r="O44" s="38">
        <f t="shared" si="2"/>
        <v>0</v>
      </c>
    </row>
    <row r="45" spans="1:15" ht="30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3">
        <f>'Distribution per truck'!P45</f>
        <v>0</v>
      </c>
      <c r="N45" s="33">
        <f>'Distribution per truck'!Q45</f>
        <v>0</v>
      </c>
      <c r="O45" s="38">
        <f t="shared" si="2"/>
        <v>0</v>
      </c>
    </row>
    <row r="46" spans="1:15" ht="25.5" hidden="1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3">
        <f>'Distribution per truck'!P46</f>
        <v>0</v>
      </c>
      <c r="N46" s="33">
        <f>'Distribution per truck'!Q46</f>
        <v>0</v>
      </c>
      <c r="O46" s="38">
        <f t="shared" si="2"/>
        <v>0</v>
      </c>
    </row>
    <row r="47" spans="1:15" ht="30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3">
        <f>'Distribution per truck'!P47</f>
        <v>0</v>
      </c>
      <c r="N47" s="33">
        <f>'Distribution per truck'!Q47</f>
        <v>0</v>
      </c>
      <c r="O47" s="38">
        <f t="shared" si="2"/>
        <v>0</v>
      </c>
    </row>
    <row r="48" spans="1:15" ht="30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3">
        <f>'Distribution per truck'!P48</f>
        <v>7200</v>
      </c>
      <c r="N48" s="33">
        <f>'Distribution per truck'!Q48</f>
        <v>1</v>
      </c>
      <c r="O48" s="40"/>
    </row>
    <row r="49" spans="1:15" hidden="1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3">
        <f>'Distribution per truck'!P49</f>
        <v>0</v>
      </c>
      <c r="N49" s="33">
        <f>'Distribution per truck'!Q49</f>
        <v>0</v>
      </c>
      <c r="O49" s="38">
        <f t="shared" si="2"/>
        <v>0</v>
      </c>
    </row>
    <row r="50" spans="1:15" ht="30" hidden="1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3">
        <f>'Distribution per truck'!P50</f>
        <v>0</v>
      </c>
      <c r="N50" s="33">
        <f>'Distribution per truck'!Q50</f>
        <v>0</v>
      </c>
      <c r="O50" s="38">
        <f t="shared" si="2"/>
        <v>0</v>
      </c>
    </row>
    <row r="51" spans="1:15" ht="30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3">
        <f>'Distribution per truck'!P51</f>
        <v>0</v>
      </c>
      <c r="N51" s="33">
        <f>'Distribution per truck'!Q51</f>
        <v>0</v>
      </c>
      <c r="O51" s="38">
        <f t="shared" si="2"/>
        <v>0</v>
      </c>
    </row>
    <row r="52" spans="1:15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3">
        <f>'Distribution per truck'!P52</f>
        <v>0</v>
      </c>
      <c r="N52" s="33">
        <f>'Distribution per truck'!Q52</f>
        <v>0</v>
      </c>
      <c r="O52" s="38">
        <f t="shared" si="2"/>
        <v>0</v>
      </c>
    </row>
    <row r="53" spans="1:15" ht="30" hidden="1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3">
        <f>'Distribution per truck'!P53</f>
        <v>0</v>
      </c>
      <c r="N53" s="33">
        <f>'Distribution per truck'!Q53</f>
        <v>0</v>
      </c>
      <c r="O53" s="38">
        <f t="shared" si="2"/>
        <v>0</v>
      </c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3">
        <f>'Distribution per truck'!P54</f>
        <v>7200</v>
      </c>
      <c r="N54" s="33">
        <f>'Distribution per truck'!Q54</f>
        <v>1</v>
      </c>
      <c r="O54" s="40"/>
    </row>
    <row r="55" spans="1:15" ht="30" hidden="1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3">
        <f>'Distribution per truck'!P55</f>
        <v>0</v>
      </c>
      <c r="N55" s="33">
        <f>'Distribution per truck'!Q55</f>
        <v>0</v>
      </c>
      <c r="O55" s="38">
        <f t="shared" si="2"/>
        <v>0</v>
      </c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3">
        <f>'Distribution per truck'!P56</f>
        <v>7200</v>
      </c>
      <c r="N56" s="33">
        <f>'Distribution per truck'!Q56</f>
        <v>1</v>
      </c>
      <c r="O56" s="40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3">
        <f>'Distribution per truck'!P57</f>
        <v>7200</v>
      </c>
      <c r="N57" s="33">
        <f>'Distribution per truck'!Q57</f>
        <v>1</v>
      </c>
      <c r="O57" s="40"/>
    </row>
    <row r="58" spans="1:15" ht="30" hidden="1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3">
        <f>'Distribution per truck'!P58</f>
        <v>0</v>
      </c>
      <c r="N58" s="33">
        <f>'Distribution per truck'!Q58</f>
        <v>0</v>
      </c>
      <c r="O58" s="38">
        <f t="shared" si="2"/>
        <v>0</v>
      </c>
    </row>
    <row r="59" spans="1:15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3">
        <f>'Distribution per truck'!P59</f>
        <v>7200</v>
      </c>
      <c r="N59" s="33">
        <f>'Distribution per truck'!Q59</f>
        <v>1</v>
      </c>
      <c r="O59" s="40"/>
    </row>
    <row r="60" spans="1:15" ht="30" hidden="1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3">
        <f>'Distribution per truck'!P60</f>
        <v>0</v>
      </c>
      <c r="N60" s="33">
        <f>'Distribution per truck'!Q60</f>
        <v>0</v>
      </c>
      <c r="O60" s="38">
        <f t="shared" si="2"/>
        <v>0</v>
      </c>
    </row>
    <row r="61" spans="1:15" ht="30.75" thickBot="1" x14ac:dyDescent="0.3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3">
        <f>'Distribution per truck'!P61</f>
        <v>7200</v>
      </c>
      <c r="N61" s="33">
        <f>'Distribution per truck'!Q61</f>
        <v>1</v>
      </c>
      <c r="O61" s="40"/>
    </row>
    <row r="62" spans="1:15" ht="30.75" hidden="1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3">
        <f>'Distribution per truck'!P62</f>
        <v>0</v>
      </c>
      <c r="N62" s="33">
        <f>'Distribution per truck'!Q62</f>
        <v>0</v>
      </c>
      <c r="O62" s="38">
        <f t="shared" si="2"/>
        <v>0</v>
      </c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3">SUM(M3:M62)</f>
        <v>226104</v>
      </c>
      <c r="N63" s="45">
        <f t="shared" si="3"/>
        <v>31.403333333333336</v>
      </c>
      <c r="O63" s="48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41"/>
      <c r="P67"/>
      <c r="Q67"/>
      <c r="R67"/>
      <c r="S67"/>
      <c r="T67"/>
    </row>
  </sheetData>
  <autoFilter ref="A2:S63">
    <filterColumn colId="12">
      <filters>
        <filter val="1 687.00"/>
        <filter val="226104.00"/>
        <filter val="28 800.00"/>
        <filter val="4 651.00"/>
        <filter val="4 676.00"/>
        <filter val="6 419.00"/>
        <filter val="7 071.00"/>
        <filter val="7 200.00"/>
      </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3.7109375" style="21" bestFit="1" customWidth="1"/>
    <col min="14" max="14" width="11" style="21" customWidth="1"/>
    <col min="15" max="15" width="18.85546875" style="21" bestFit="1" customWidth="1"/>
    <col min="16" max="17" width="0" hidden="1" customWidth="1"/>
    <col min="237" max="237" width="10.42578125" customWidth="1"/>
    <col min="238" max="238" width="18.7109375" bestFit="1" customWidth="1"/>
    <col min="239" max="239" width="37.140625" bestFit="1" customWidth="1"/>
    <col min="240" max="240" width="15.85546875" customWidth="1"/>
    <col min="241" max="241" width="13.140625" customWidth="1"/>
    <col min="242" max="242" width="0" hidden="1" customWidth="1"/>
    <col min="243" max="243" width="21.28515625" customWidth="1"/>
    <col min="244" max="244" width="13" customWidth="1"/>
    <col min="245" max="246" width="0" hidden="1" customWidth="1"/>
    <col min="247" max="247" width="9.85546875" customWidth="1"/>
    <col min="248" max="248" width="14.7109375" customWidth="1"/>
    <col min="249" max="249" width="10.85546875" customWidth="1"/>
    <col min="250" max="250" width="13.7109375" bestFit="1" customWidth="1"/>
    <col min="251" max="251" width="11.5703125" customWidth="1"/>
    <col min="252" max="252" width="13.7109375" bestFit="1" customWidth="1"/>
    <col min="253" max="253" width="11" customWidth="1"/>
    <col min="254" max="254" width="13.7109375" bestFit="1" customWidth="1"/>
    <col min="255" max="255" width="10.42578125" customWidth="1"/>
    <col min="256" max="256" width="13.7109375" bestFit="1" customWidth="1"/>
    <col min="257" max="257" width="11.85546875" customWidth="1"/>
    <col min="258" max="258" width="13.7109375" bestFit="1" customWidth="1"/>
    <col min="259" max="259" width="10.42578125" customWidth="1"/>
    <col min="260" max="260" width="13.7109375" bestFit="1" customWidth="1"/>
    <col min="261" max="261" width="9.5703125" customWidth="1"/>
    <col min="262" max="262" width="13.7109375" bestFit="1" customWidth="1"/>
    <col min="263" max="263" width="9.85546875" customWidth="1"/>
    <col min="264" max="264" width="13.7109375" bestFit="1" customWidth="1"/>
    <col min="265" max="265" width="9.85546875" customWidth="1"/>
    <col min="266" max="266" width="15.5703125" bestFit="1" customWidth="1"/>
    <col min="267" max="267" width="11.140625" customWidth="1"/>
    <col min="268" max="268" width="0" hidden="1" customWidth="1"/>
    <col min="493" max="493" width="10.42578125" customWidth="1"/>
    <col min="494" max="494" width="18.7109375" bestFit="1" customWidth="1"/>
    <col min="495" max="495" width="37.140625" bestFit="1" customWidth="1"/>
    <col min="496" max="496" width="15.85546875" customWidth="1"/>
    <col min="497" max="497" width="13.140625" customWidth="1"/>
    <col min="498" max="498" width="0" hidden="1" customWidth="1"/>
    <col min="499" max="499" width="21.28515625" customWidth="1"/>
    <col min="500" max="500" width="13" customWidth="1"/>
    <col min="501" max="502" width="0" hidden="1" customWidth="1"/>
    <col min="503" max="503" width="9.85546875" customWidth="1"/>
    <col min="504" max="504" width="14.7109375" customWidth="1"/>
    <col min="505" max="505" width="10.85546875" customWidth="1"/>
    <col min="506" max="506" width="13.7109375" bestFit="1" customWidth="1"/>
    <col min="507" max="507" width="11.5703125" customWidth="1"/>
    <col min="508" max="508" width="13.7109375" bestFit="1" customWidth="1"/>
    <col min="509" max="509" width="11" customWidth="1"/>
    <col min="510" max="510" width="13.7109375" bestFit="1" customWidth="1"/>
    <col min="511" max="511" width="10.42578125" customWidth="1"/>
    <col min="512" max="512" width="13.7109375" bestFit="1" customWidth="1"/>
    <col min="513" max="513" width="11.85546875" customWidth="1"/>
    <col min="514" max="514" width="13.7109375" bestFit="1" customWidth="1"/>
    <col min="515" max="515" width="10.42578125" customWidth="1"/>
    <col min="516" max="516" width="13.7109375" bestFit="1" customWidth="1"/>
    <col min="517" max="517" width="9.5703125" customWidth="1"/>
    <col min="518" max="518" width="13.7109375" bestFit="1" customWidth="1"/>
    <col min="519" max="519" width="9.85546875" customWidth="1"/>
    <col min="520" max="520" width="13.7109375" bestFit="1" customWidth="1"/>
    <col min="521" max="521" width="9.85546875" customWidth="1"/>
    <col min="522" max="522" width="15.5703125" bestFit="1" customWidth="1"/>
    <col min="523" max="523" width="11.140625" customWidth="1"/>
    <col min="524" max="524" width="0" hidden="1" customWidth="1"/>
    <col min="749" max="749" width="10.42578125" customWidth="1"/>
    <col min="750" max="750" width="18.7109375" bestFit="1" customWidth="1"/>
    <col min="751" max="751" width="37.140625" bestFit="1" customWidth="1"/>
    <col min="752" max="752" width="15.85546875" customWidth="1"/>
    <col min="753" max="753" width="13.140625" customWidth="1"/>
    <col min="754" max="754" width="0" hidden="1" customWidth="1"/>
    <col min="755" max="755" width="21.28515625" customWidth="1"/>
    <col min="756" max="756" width="13" customWidth="1"/>
    <col min="757" max="758" width="0" hidden="1" customWidth="1"/>
    <col min="759" max="759" width="9.85546875" customWidth="1"/>
    <col min="760" max="760" width="14.7109375" customWidth="1"/>
    <col min="761" max="761" width="10.85546875" customWidth="1"/>
    <col min="762" max="762" width="13.7109375" bestFit="1" customWidth="1"/>
    <col min="763" max="763" width="11.5703125" customWidth="1"/>
    <col min="764" max="764" width="13.7109375" bestFit="1" customWidth="1"/>
    <col min="765" max="765" width="11" customWidth="1"/>
    <col min="766" max="766" width="13.7109375" bestFit="1" customWidth="1"/>
    <col min="767" max="767" width="10.42578125" customWidth="1"/>
    <col min="768" max="768" width="13.7109375" bestFit="1" customWidth="1"/>
    <col min="769" max="769" width="11.85546875" customWidth="1"/>
    <col min="770" max="770" width="13.7109375" bestFit="1" customWidth="1"/>
    <col min="771" max="771" width="10.42578125" customWidth="1"/>
    <col min="772" max="772" width="13.7109375" bestFit="1" customWidth="1"/>
    <col min="773" max="773" width="9.5703125" customWidth="1"/>
    <col min="774" max="774" width="13.7109375" bestFit="1" customWidth="1"/>
    <col min="775" max="775" width="9.85546875" customWidth="1"/>
    <col min="776" max="776" width="13.7109375" bestFit="1" customWidth="1"/>
    <col min="777" max="777" width="9.85546875" customWidth="1"/>
    <col min="778" max="778" width="15.5703125" bestFit="1" customWidth="1"/>
    <col min="779" max="779" width="11.140625" customWidth="1"/>
    <col min="780" max="780" width="0" hidden="1" customWidth="1"/>
    <col min="1005" max="1005" width="10.42578125" customWidth="1"/>
    <col min="1006" max="1006" width="18.7109375" bestFit="1" customWidth="1"/>
    <col min="1007" max="1007" width="37.140625" bestFit="1" customWidth="1"/>
    <col min="1008" max="1008" width="15.85546875" customWidth="1"/>
    <col min="1009" max="1009" width="13.140625" customWidth="1"/>
    <col min="1010" max="1010" width="0" hidden="1" customWidth="1"/>
    <col min="1011" max="1011" width="21.28515625" customWidth="1"/>
    <col min="1012" max="1012" width="13" customWidth="1"/>
    <col min="1013" max="1014" width="0" hidden="1" customWidth="1"/>
    <col min="1015" max="1015" width="9.85546875" customWidth="1"/>
    <col min="1016" max="1016" width="14.7109375" customWidth="1"/>
    <col min="1017" max="1017" width="10.85546875" customWidth="1"/>
    <col min="1018" max="1018" width="13.7109375" bestFit="1" customWidth="1"/>
    <col min="1019" max="1019" width="11.5703125" customWidth="1"/>
    <col min="1020" max="1020" width="13.7109375" bestFit="1" customWidth="1"/>
    <col min="1021" max="1021" width="11" customWidth="1"/>
    <col min="1022" max="1022" width="13.7109375" bestFit="1" customWidth="1"/>
    <col min="1023" max="1023" width="10.42578125" customWidth="1"/>
    <col min="1024" max="1024" width="13.7109375" bestFit="1" customWidth="1"/>
    <col min="1025" max="1025" width="11.85546875" customWidth="1"/>
    <col min="1026" max="1026" width="13.7109375" bestFit="1" customWidth="1"/>
    <col min="1027" max="1027" width="10.42578125" customWidth="1"/>
    <col min="1028" max="1028" width="13.7109375" bestFit="1" customWidth="1"/>
    <col min="1029" max="1029" width="9.5703125" customWidth="1"/>
    <col min="1030" max="1030" width="13.7109375" bestFit="1" customWidth="1"/>
    <col min="1031" max="1031" width="9.85546875" customWidth="1"/>
    <col min="1032" max="1032" width="13.7109375" bestFit="1" customWidth="1"/>
    <col min="1033" max="1033" width="9.85546875" customWidth="1"/>
    <col min="1034" max="1034" width="15.5703125" bestFit="1" customWidth="1"/>
    <col min="1035" max="1035" width="11.140625" customWidth="1"/>
    <col min="1036" max="1036" width="0" hidden="1" customWidth="1"/>
    <col min="1261" max="1261" width="10.42578125" customWidth="1"/>
    <col min="1262" max="1262" width="18.7109375" bestFit="1" customWidth="1"/>
    <col min="1263" max="1263" width="37.140625" bestFit="1" customWidth="1"/>
    <col min="1264" max="1264" width="15.85546875" customWidth="1"/>
    <col min="1265" max="1265" width="13.140625" customWidth="1"/>
    <col min="1266" max="1266" width="0" hidden="1" customWidth="1"/>
    <col min="1267" max="1267" width="21.28515625" customWidth="1"/>
    <col min="1268" max="1268" width="13" customWidth="1"/>
    <col min="1269" max="1270" width="0" hidden="1" customWidth="1"/>
    <col min="1271" max="1271" width="9.85546875" customWidth="1"/>
    <col min="1272" max="1272" width="14.7109375" customWidth="1"/>
    <col min="1273" max="1273" width="10.85546875" customWidth="1"/>
    <col min="1274" max="1274" width="13.7109375" bestFit="1" customWidth="1"/>
    <col min="1275" max="1275" width="11.5703125" customWidth="1"/>
    <col min="1276" max="1276" width="13.7109375" bestFit="1" customWidth="1"/>
    <col min="1277" max="1277" width="11" customWidth="1"/>
    <col min="1278" max="1278" width="13.7109375" bestFit="1" customWidth="1"/>
    <col min="1279" max="1279" width="10.42578125" customWidth="1"/>
    <col min="1280" max="1280" width="13.7109375" bestFit="1" customWidth="1"/>
    <col min="1281" max="1281" width="11.85546875" customWidth="1"/>
    <col min="1282" max="1282" width="13.7109375" bestFit="1" customWidth="1"/>
    <col min="1283" max="1283" width="10.42578125" customWidth="1"/>
    <col min="1284" max="1284" width="13.7109375" bestFit="1" customWidth="1"/>
    <col min="1285" max="1285" width="9.5703125" customWidth="1"/>
    <col min="1286" max="1286" width="13.7109375" bestFit="1" customWidth="1"/>
    <col min="1287" max="1287" width="9.85546875" customWidth="1"/>
    <col min="1288" max="1288" width="13.7109375" bestFit="1" customWidth="1"/>
    <col min="1289" max="1289" width="9.85546875" customWidth="1"/>
    <col min="1290" max="1290" width="15.5703125" bestFit="1" customWidth="1"/>
    <col min="1291" max="1291" width="11.140625" customWidth="1"/>
    <col min="1292" max="1292" width="0" hidden="1" customWidth="1"/>
    <col min="1517" max="1517" width="10.42578125" customWidth="1"/>
    <col min="1518" max="1518" width="18.7109375" bestFit="1" customWidth="1"/>
    <col min="1519" max="1519" width="37.140625" bestFit="1" customWidth="1"/>
    <col min="1520" max="1520" width="15.85546875" customWidth="1"/>
    <col min="1521" max="1521" width="13.140625" customWidth="1"/>
    <col min="1522" max="1522" width="0" hidden="1" customWidth="1"/>
    <col min="1523" max="1523" width="21.28515625" customWidth="1"/>
    <col min="1524" max="1524" width="13" customWidth="1"/>
    <col min="1525" max="1526" width="0" hidden="1" customWidth="1"/>
    <col min="1527" max="1527" width="9.85546875" customWidth="1"/>
    <col min="1528" max="1528" width="14.7109375" customWidth="1"/>
    <col min="1529" max="1529" width="10.85546875" customWidth="1"/>
    <col min="1530" max="1530" width="13.7109375" bestFit="1" customWidth="1"/>
    <col min="1531" max="1531" width="11.5703125" customWidth="1"/>
    <col min="1532" max="1532" width="13.7109375" bestFit="1" customWidth="1"/>
    <col min="1533" max="1533" width="11" customWidth="1"/>
    <col min="1534" max="1534" width="13.7109375" bestFit="1" customWidth="1"/>
    <col min="1535" max="1535" width="10.42578125" customWidth="1"/>
    <col min="1536" max="1536" width="13.7109375" bestFit="1" customWidth="1"/>
    <col min="1537" max="1537" width="11.85546875" customWidth="1"/>
    <col min="1538" max="1538" width="13.7109375" bestFit="1" customWidth="1"/>
    <col min="1539" max="1539" width="10.42578125" customWidth="1"/>
    <col min="1540" max="1540" width="13.7109375" bestFit="1" customWidth="1"/>
    <col min="1541" max="1541" width="9.5703125" customWidth="1"/>
    <col min="1542" max="1542" width="13.7109375" bestFit="1" customWidth="1"/>
    <col min="1543" max="1543" width="9.85546875" customWidth="1"/>
    <col min="1544" max="1544" width="13.7109375" bestFit="1" customWidth="1"/>
    <col min="1545" max="1545" width="9.85546875" customWidth="1"/>
    <col min="1546" max="1546" width="15.5703125" bestFit="1" customWidth="1"/>
    <col min="1547" max="1547" width="11.140625" customWidth="1"/>
    <col min="1548" max="1548" width="0" hidden="1" customWidth="1"/>
    <col min="1773" max="1773" width="10.42578125" customWidth="1"/>
    <col min="1774" max="1774" width="18.7109375" bestFit="1" customWidth="1"/>
    <col min="1775" max="1775" width="37.140625" bestFit="1" customWidth="1"/>
    <col min="1776" max="1776" width="15.85546875" customWidth="1"/>
    <col min="1777" max="1777" width="13.140625" customWidth="1"/>
    <col min="1778" max="1778" width="0" hidden="1" customWidth="1"/>
    <col min="1779" max="1779" width="21.28515625" customWidth="1"/>
    <col min="1780" max="1780" width="13" customWidth="1"/>
    <col min="1781" max="1782" width="0" hidden="1" customWidth="1"/>
    <col min="1783" max="1783" width="9.85546875" customWidth="1"/>
    <col min="1784" max="1784" width="14.7109375" customWidth="1"/>
    <col min="1785" max="1785" width="10.85546875" customWidth="1"/>
    <col min="1786" max="1786" width="13.7109375" bestFit="1" customWidth="1"/>
    <col min="1787" max="1787" width="11.5703125" customWidth="1"/>
    <col min="1788" max="1788" width="13.7109375" bestFit="1" customWidth="1"/>
    <col min="1789" max="1789" width="11" customWidth="1"/>
    <col min="1790" max="1790" width="13.7109375" bestFit="1" customWidth="1"/>
    <col min="1791" max="1791" width="10.42578125" customWidth="1"/>
    <col min="1792" max="1792" width="13.7109375" bestFit="1" customWidth="1"/>
    <col min="1793" max="1793" width="11.85546875" customWidth="1"/>
    <col min="1794" max="1794" width="13.7109375" bestFit="1" customWidth="1"/>
    <col min="1795" max="1795" width="10.42578125" customWidth="1"/>
    <col min="1796" max="1796" width="13.7109375" bestFit="1" customWidth="1"/>
    <col min="1797" max="1797" width="9.5703125" customWidth="1"/>
    <col min="1798" max="1798" width="13.7109375" bestFit="1" customWidth="1"/>
    <col min="1799" max="1799" width="9.85546875" customWidth="1"/>
    <col min="1800" max="1800" width="13.7109375" bestFit="1" customWidth="1"/>
    <col min="1801" max="1801" width="9.85546875" customWidth="1"/>
    <col min="1802" max="1802" width="15.5703125" bestFit="1" customWidth="1"/>
    <col min="1803" max="1803" width="11.140625" customWidth="1"/>
    <col min="1804" max="1804" width="0" hidden="1" customWidth="1"/>
    <col min="2029" max="2029" width="10.42578125" customWidth="1"/>
    <col min="2030" max="2030" width="18.7109375" bestFit="1" customWidth="1"/>
    <col min="2031" max="2031" width="37.140625" bestFit="1" customWidth="1"/>
    <col min="2032" max="2032" width="15.85546875" customWidth="1"/>
    <col min="2033" max="2033" width="13.140625" customWidth="1"/>
    <col min="2034" max="2034" width="0" hidden="1" customWidth="1"/>
    <col min="2035" max="2035" width="21.28515625" customWidth="1"/>
    <col min="2036" max="2036" width="13" customWidth="1"/>
    <col min="2037" max="2038" width="0" hidden="1" customWidth="1"/>
    <col min="2039" max="2039" width="9.85546875" customWidth="1"/>
    <col min="2040" max="2040" width="14.7109375" customWidth="1"/>
    <col min="2041" max="2041" width="10.85546875" customWidth="1"/>
    <col min="2042" max="2042" width="13.7109375" bestFit="1" customWidth="1"/>
    <col min="2043" max="2043" width="11.5703125" customWidth="1"/>
    <col min="2044" max="2044" width="13.7109375" bestFit="1" customWidth="1"/>
    <col min="2045" max="2045" width="11" customWidth="1"/>
    <col min="2046" max="2046" width="13.7109375" bestFit="1" customWidth="1"/>
    <col min="2047" max="2047" width="10.42578125" customWidth="1"/>
    <col min="2048" max="2048" width="13.7109375" bestFit="1" customWidth="1"/>
    <col min="2049" max="2049" width="11.85546875" customWidth="1"/>
    <col min="2050" max="2050" width="13.7109375" bestFit="1" customWidth="1"/>
    <col min="2051" max="2051" width="10.42578125" customWidth="1"/>
    <col min="2052" max="2052" width="13.7109375" bestFit="1" customWidth="1"/>
    <col min="2053" max="2053" width="9.5703125" customWidth="1"/>
    <col min="2054" max="2054" width="13.7109375" bestFit="1" customWidth="1"/>
    <col min="2055" max="2055" width="9.85546875" customWidth="1"/>
    <col min="2056" max="2056" width="13.7109375" bestFit="1" customWidth="1"/>
    <col min="2057" max="2057" width="9.85546875" customWidth="1"/>
    <col min="2058" max="2058" width="15.5703125" bestFit="1" customWidth="1"/>
    <col min="2059" max="2059" width="11.140625" customWidth="1"/>
    <col min="2060" max="2060" width="0" hidden="1" customWidth="1"/>
    <col min="2285" max="2285" width="10.42578125" customWidth="1"/>
    <col min="2286" max="2286" width="18.7109375" bestFit="1" customWidth="1"/>
    <col min="2287" max="2287" width="37.140625" bestFit="1" customWidth="1"/>
    <col min="2288" max="2288" width="15.85546875" customWidth="1"/>
    <col min="2289" max="2289" width="13.140625" customWidth="1"/>
    <col min="2290" max="2290" width="0" hidden="1" customWidth="1"/>
    <col min="2291" max="2291" width="21.28515625" customWidth="1"/>
    <col min="2292" max="2292" width="13" customWidth="1"/>
    <col min="2293" max="2294" width="0" hidden="1" customWidth="1"/>
    <col min="2295" max="2295" width="9.85546875" customWidth="1"/>
    <col min="2296" max="2296" width="14.7109375" customWidth="1"/>
    <col min="2297" max="2297" width="10.85546875" customWidth="1"/>
    <col min="2298" max="2298" width="13.7109375" bestFit="1" customWidth="1"/>
    <col min="2299" max="2299" width="11.5703125" customWidth="1"/>
    <col min="2300" max="2300" width="13.7109375" bestFit="1" customWidth="1"/>
    <col min="2301" max="2301" width="11" customWidth="1"/>
    <col min="2302" max="2302" width="13.7109375" bestFit="1" customWidth="1"/>
    <col min="2303" max="2303" width="10.42578125" customWidth="1"/>
    <col min="2304" max="2304" width="13.7109375" bestFit="1" customWidth="1"/>
    <col min="2305" max="2305" width="11.85546875" customWidth="1"/>
    <col min="2306" max="2306" width="13.7109375" bestFit="1" customWidth="1"/>
    <col min="2307" max="2307" width="10.42578125" customWidth="1"/>
    <col min="2308" max="2308" width="13.7109375" bestFit="1" customWidth="1"/>
    <col min="2309" max="2309" width="9.5703125" customWidth="1"/>
    <col min="2310" max="2310" width="13.7109375" bestFit="1" customWidth="1"/>
    <col min="2311" max="2311" width="9.85546875" customWidth="1"/>
    <col min="2312" max="2312" width="13.7109375" bestFit="1" customWidth="1"/>
    <col min="2313" max="2313" width="9.85546875" customWidth="1"/>
    <col min="2314" max="2314" width="15.5703125" bestFit="1" customWidth="1"/>
    <col min="2315" max="2315" width="11.140625" customWidth="1"/>
    <col min="2316" max="2316" width="0" hidden="1" customWidth="1"/>
    <col min="2541" max="2541" width="10.42578125" customWidth="1"/>
    <col min="2542" max="2542" width="18.7109375" bestFit="1" customWidth="1"/>
    <col min="2543" max="2543" width="37.140625" bestFit="1" customWidth="1"/>
    <col min="2544" max="2544" width="15.85546875" customWidth="1"/>
    <col min="2545" max="2545" width="13.140625" customWidth="1"/>
    <col min="2546" max="2546" width="0" hidden="1" customWidth="1"/>
    <col min="2547" max="2547" width="21.28515625" customWidth="1"/>
    <col min="2548" max="2548" width="13" customWidth="1"/>
    <col min="2549" max="2550" width="0" hidden="1" customWidth="1"/>
    <col min="2551" max="2551" width="9.85546875" customWidth="1"/>
    <col min="2552" max="2552" width="14.7109375" customWidth="1"/>
    <col min="2553" max="2553" width="10.85546875" customWidth="1"/>
    <col min="2554" max="2554" width="13.7109375" bestFit="1" customWidth="1"/>
    <col min="2555" max="2555" width="11.5703125" customWidth="1"/>
    <col min="2556" max="2556" width="13.7109375" bestFit="1" customWidth="1"/>
    <col min="2557" max="2557" width="11" customWidth="1"/>
    <col min="2558" max="2558" width="13.7109375" bestFit="1" customWidth="1"/>
    <col min="2559" max="2559" width="10.42578125" customWidth="1"/>
    <col min="2560" max="2560" width="13.7109375" bestFit="1" customWidth="1"/>
    <col min="2561" max="2561" width="11.85546875" customWidth="1"/>
    <col min="2562" max="2562" width="13.7109375" bestFit="1" customWidth="1"/>
    <col min="2563" max="2563" width="10.42578125" customWidth="1"/>
    <col min="2564" max="2564" width="13.7109375" bestFit="1" customWidth="1"/>
    <col min="2565" max="2565" width="9.5703125" customWidth="1"/>
    <col min="2566" max="2566" width="13.7109375" bestFit="1" customWidth="1"/>
    <col min="2567" max="2567" width="9.85546875" customWidth="1"/>
    <col min="2568" max="2568" width="13.7109375" bestFit="1" customWidth="1"/>
    <col min="2569" max="2569" width="9.85546875" customWidth="1"/>
    <col min="2570" max="2570" width="15.5703125" bestFit="1" customWidth="1"/>
    <col min="2571" max="2571" width="11.140625" customWidth="1"/>
    <col min="2572" max="2572" width="0" hidden="1" customWidth="1"/>
    <col min="2797" max="2797" width="10.42578125" customWidth="1"/>
    <col min="2798" max="2798" width="18.7109375" bestFit="1" customWidth="1"/>
    <col min="2799" max="2799" width="37.140625" bestFit="1" customWidth="1"/>
    <col min="2800" max="2800" width="15.85546875" customWidth="1"/>
    <col min="2801" max="2801" width="13.140625" customWidth="1"/>
    <col min="2802" max="2802" width="0" hidden="1" customWidth="1"/>
    <col min="2803" max="2803" width="21.28515625" customWidth="1"/>
    <col min="2804" max="2804" width="13" customWidth="1"/>
    <col min="2805" max="2806" width="0" hidden="1" customWidth="1"/>
    <col min="2807" max="2807" width="9.85546875" customWidth="1"/>
    <col min="2808" max="2808" width="14.7109375" customWidth="1"/>
    <col min="2809" max="2809" width="10.85546875" customWidth="1"/>
    <col min="2810" max="2810" width="13.7109375" bestFit="1" customWidth="1"/>
    <col min="2811" max="2811" width="11.5703125" customWidth="1"/>
    <col min="2812" max="2812" width="13.7109375" bestFit="1" customWidth="1"/>
    <col min="2813" max="2813" width="11" customWidth="1"/>
    <col min="2814" max="2814" width="13.7109375" bestFit="1" customWidth="1"/>
    <col min="2815" max="2815" width="10.42578125" customWidth="1"/>
    <col min="2816" max="2816" width="13.7109375" bestFit="1" customWidth="1"/>
    <col min="2817" max="2817" width="11.85546875" customWidth="1"/>
    <col min="2818" max="2818" width="13.7109375" bestFit="1" customWidth="1"/>
    <col min="2819" max="2819" width="10.42578125" customWidth="1"/>
    <col min="2820" max="2820" width="13.7109375" bestFit="1" customWidth="1"/>
    <col min="2821" max="2821" width="9.5703125" customWidth="1"/>
    <col min="2822" max="2822" width="13.7109375" bestFit="1" customWidth="1"/>
    <col min="2823" max="2823" width="9.85546875" customWidth="1"/>
    <col min="2824" max="2824" width="13.7109375" bestFit="1" customWidth="1"/>
    <col min="2825" max="2825" width="9.85546875" customWidth="1"/>
    <col min="2826" max="2826" width="15.5703125" bestFit="1" customWidth="1"/>
    <col min="2827" max="2827" width="11.140625" customWidth="1"/>
    <col min="2828" max="2828" width="0" hidden="1" customWidth="1"/>
    <col min="3053" max="3053" width="10.42578125" customWidth="1"/>
    <col min="3054" max="3054" width="18.7109375" bestFit="1" customWidth="1"/>
    <col min="3055" max="3055" width="37.140625" bestFit="1" customWidth="1"/>
    <col min="3056" max="3056" width="15.85546875" customWidth="1"/>
    <col min="3057" max="3057" width="13.140625" customWidth="1"/>
    <col min="3058" max="3058" width="0" hidden="1" customWidth="1"/>
    <col min="3059" max="3059" width="21.28515625" customWidth="1"/>
    <col min="3060" max="3060" width="13" customWidth="1"/>
    <col min="3061" max="3062" width="0" hidden="1" customWidth="1"/>
    <col min="3063" max="3063" width="9.85546875" customWidth="1"/>
    <col min="3064" max="3064" width="14.7109375" customWidth="1"/>
    <col min="3065" max="3065" width="10.85546875" customWidth="1"/>
    <col min="3066" max="3066" width="13.7109375" bestFit="1" customWidth="1"/>
    <col min="3067" max="3067" width="11.5703125" customWidth="1"/>
    <col min="3068" max="3068" width="13.7109375" bestFit="1" customWidth="1"/>
    <col min="3069" max="3069" width="11" customWidth="1"/>
    <col min="3070" max="3070" width="13.7109375" bestFit="1" customWidth="1"/>
    <col min="3071" max="3071" width="10.42578125" customWidth="1"/>
    <col min="3072" max="3072" width="13.7109375" bestFit="1" customWidth="1"/>
    <col min="3073" max="3073" width="11.85546875" customWidth="1"/>
    <col min="3074" max="3074" width="13.7109375" bestFit="1" customWidth="1"/>
    <col min="3075" max="3075" width="10.42578125" customWidth="1"/>
    <col min="3076" max="3076" width="13.7109375" bestFit="1" customWidth="1"/>
    <col min="3077" max="3077" width="9.5703125" customWidth="1"/>
    <col min="3078" max="3078" width="13.7109375" bestFit="1" customWidth="1"/>
    <col min="3079" max="3079" width="9.85546875" customWidth="1"/>
    <col min="3080" max="3080" width="13.7109375" bestFit="1" customWidth="1"/>
    <col min="3081" max="3081" width="9.85546875" customWidth="1"/>
    <col min="3082" max="3082" width="15.5703125" bestFit="1" customWidth="1"/>
    <col min="3083" max="3083" width="11.140625" customWidth="1"/>
    <col min="3084" max="3084" width="0" hidden="1" customWidth="1"/>
    <col min="3309" max="3309" width="10.42578125" customWidth="1"/>
    <col min="3310" max="3310" width="18.7109375" bestFit="1" customWidth="1"/>
    <col min="3311" max="3311" width="37.140625" bestFit="1" customWidth="1"/>
    <col min="3312" max="3312" width="15.85546875" customWidth="1"/>
    <col min="3313" max="3313" width="13.140625" customWidth="1"/>
    <col min="3314" max="3314" width="0" hidden="1" customWidth="1"/>
    <col min="3315" max="3315" width="21.28515625" customWidth="1"/>
    <col min="3316" max="3316" width="13" customWidth="1"/>
    <col min="3317" max="3318" width="0" hidden="1" customWidth="1"/>
    <col min="3319" max="3319" width="9.85546875" customWidth="1"/>
    <col min="3320" max="3320" width="14.7109375" customWidth="1"/>
    <col min="3321" max="3321" width="10.85546875" customWidth="1"/>
    <col min="3322" max="3322" width="13.7109375" bestFit="1" customWidth="1"/>
    <col min="3323" max="3323" width="11.5703125" customWidth="1"/>
    <col min="3324" max="3324" width="13.7109375" bestFit="1" customWidth="1"/>
    <col min="3325" max="3325" width="11" customWidth="1"/>
    <col min="3326" max="3326" width="13.7109375" bestFit="1" customWidth="1"/>
    <col min="3327" max="3327" width="10.42578125" customWidth="1"/>
    <col min="3328" max="3328" width="13.7109375" bestFit="1" customWidth="1"/>
    <col min="3329" max="3329" width="11.85546875" customWidth="1"/>
    <col min="3330" max="3330" width="13.7109375" bestFit="1" customWidth="1"/>
    <col min="3331" max="3331" width="10.42578125" customWidth="1"/>
    <col min="3332" max="3332" width="13.7109375" bestFit="1" customWidth="1"/>
    <col min="3333" max="3333" width="9.5703125" customWidth="1"/>
    <col min="3334" max="3334" width="13.7109375" bestFit="1" customWidth="1"/>
    <col min="3335" max="3335" width="9.85546875" customWidth="1"/>
    <col min="3336" max="3336" width="13.7109375" bestFit="1" customWidth="1"/>
    <col min="3337" max="3337" width="9.85546875" customWidth="1"/>
    <col min="3338" max="3338" width="15.5703125" bestFit="1" customWidth="1"/>
    <col min="3339" max="3339" width="11.140625" customWidth="1"/>
    <col min="3340" max="3340" width="0" hidden="1" customWidth="1"/>
    <col min="3565" max="3565" width="10.42578125" customWidth="1"/>
    <col min="3566" max="3566" width="18.7109375" bestFit="1" customWidth="1"/>
    <col min="3567" max="3567" width="37.140625" bestFit="1" customWidth="1"/>
    <col min="3568" max="3568" width="15.85546875" customWidth="1"/>
    <col min="3569" max="3569" width="13.140625" customWidth="1"/>
    <col min="3570" max="3570" width="0" hidden="1" customWidth="1"/>
    <col min="3571" max="3571" width="21.28515625" customWidth="1"/>
    <col min="3572" max="3572" width="13" customWidth="1"/>
    <col min="3573" max="3574" width="0" hidden="1" customWidth="1"/>
    <col min="3575" max="3575" width="9.85546875" customWidth="1"/>
    <col min="3576" max="3576" width="14.7109375" customWidth="1"/>
    <col min="3577" max="3577" width="10.85546875" customWidth="1"/>
    <col min="3578" max="3578" width="13.7109375" bestFit="1" customWidth="1"/>
    <col min="3579" max="3579" width="11.5703125" customWidth="1"/>
    <col min="3580" max="3580" width="13.7109375" bestFit="1" customWidth="1"/>
    <col min="3581" max="3581" width="11" customWidth="1"/>
    <col min="3582" max="3582" width="13.7109375" bestFit="1" customWidth="1"/>
    <col min="3583" max="3583" width="10.42578125" customWidth="1"/>
    <col min="3584" max="3584" width="13.7109375" bestFit="1" customWidth="1"/>
    <col min="3585" max="3585" width="11.85546875" customWidth="1"/>
    <col min="3586" max="3586" width="13.7109375" bestFit="1" customWidth="1"/>
    <col min="3587" max="3587" width="10.42578125" customWidth="1"/>
    <col min="3588" max="3588" width="13.7109375" bestFit="1" customWidth="1"/>
    <col min="3589" max="3589" width="9.5703125" customWidth="1"/>
    <col min="3590" max="3590" width="13.7109375" bestFit="1" customWidth="1"/>
    <col min="3591" max="3591" width="9.85546875" customWidth="1"/>
    <col min="3592" max="3592" width="13.7109375" bestFit="1" customWidth="1"/>
    <col min="3593" max="3593" width="9.85546875" customWidth="1"/>
    <col min="3594" max="3594" width="15.5703125" bestFit="1" customWidth="1"/>
    <col min="3595" max="3595" width="11.140625" customWidth="1"/>
    <col min="3596" max="3596" width="0" hidden="1" customWidth="1"/>
    <col min="3821" max="3821" width="10.42578125" customWidth="1"/>
    <col min="3822" max="3822" width="18.7109375" bestFit="1" customWidth="1"/>
    <col min="3823" max="3823" width="37.140625" bestFit="1" customWidth="1"/>
    <col min="3824" max="3824" width="15.85546875" customWidth="1"/>
    <col min="3825" max="3825" width="13.140625" customWidth="1"/>
    <col min="3826" max="3826" width="0" hidden="1" customWidth="1"/>
    <col min="3827" max="3827" width="21.28515625" customWidth="1"/>
    <col min="3828" max="3828" width="13" customWidth="1"/>
    <col min="3829" max="3830" width="0" hidden="1" customWidth="1"/>
    <col min="3831" max="3831" width="9.85546875" customWidth="1"/>
    <col min="3832" max="3832" width="14.7109375" customWidth="1"/>
    <col min="3833" max="3833" width="10.85546875" customWidth="1"/>
    <col min="3834" max="3834" width="13.7109375" bestFit="1" customWidth="1"/>
    <col min="3835" max="3835" width="11.5703125" customWidth="1"/>
    <col min="3836" max="3836" width="13.7109375" bestFit="1" customWidth="1"/>
    <col min="3837" max="3837" width="11" customWidth="1"/>
    <col min="3838" max="3838" width="13.7109375" bestFit="1" customWidth="1"/>
    <col min="3839" max="3839" width="10.42578125" customWidth="1"/>
    <col min="3840" max="3840" width="13.7109375" bestFit="1" customWidth="1"/>
    <col min="3841" max="3841" width="11.85546875" customWidth="1"/>
    <col min="3842" max="3842" width="13.7109375" bestFit="1" customWidth="1"/>
    <col min="3843" max="3843" width="10.42578125" customWidth="1"/>
    <col min="3844" max="3844" width="13.7109375" bestFit="1" customWidth="1"/>
    <col min="3845" max="3845" width="9.5703125" customWidth="1"/>
    <col min="3846" max="3846" width="13.7109375" bestFit="1" customWidth="1"/>
    <col min="3847" max="3847" width="9.85546875" customWidth="1"/>
    <col min="3848" max="3848" width="13.7109375" bestFit="1" customWidth="1"/>
    <col min="3849" max="3849" width="9.85546875" customWidth="1"/>
    <col min="3850" max="3850" width="15.5703125" bestFit="1" customWidth="1"/>
    <col min="3851" max="3851" width="11.140625" customWidth="1"/>
    <col min="3852" max="3852" width="0" hidden="1" customWidth="1"/>
    <col min="4077" max="4077" width="10.42578125" customWidth="1"/>
    <col min="4078" max="4078" width="18.7109375" bestFit="1" customWidth="1"/>
    <col min="4079" max="4079" width="37.140625" bestFit="1" customWidth="1"/>
    <col min="4080" max="4080" width="15.85546875" customWidth="1"/>
    <col min="4081" max="4081" width="13.140625" customWidth="1"/>
    <col min="4082" max="4082" width="0" hidden="1" customWidth="1"/>
    <col min="4083" max="4083" width="21.28515625" customWidth="1"/>
    <col min="4084" max="4084" width="13" customWidth="1"/>
    <col min="4085" max="4086" width="0" hidden="1" customWidth="1"/>
    <col min="4087" max="4087" width="9.85546875" customWidth="1"/>
    <col min="4088" max="4088" width="14.7109375" customWidth="1"/>
    <col min="4089" max="4089" width="10.85546875" customWidth="1"/>
    <col min="4090" max="4090" width="13.7109375" bestFit="1" customWidth="1"/>
    <col min="4091" max="4091" width="11.5703125" customWidth="1"/>
    <col min="4092" max="4092" width="13.7109375" bestFit="1" customWidth="1"/>
    <col min="4093" max="4093" width="11" customWidth="1"/>
    <col min="4094" max="4094" width="13.7109375" bestFit="1" customWidth="1"/>
    <col min="4095" max="4095" width="10.42578125" customWidth="1"/>
    <col min="4096" max="4096" width="13.7109375" bestFit="1" customWidth="1"/>
    <col min="4097" max="4097" width="11.85546875" customWidth="1"/>
    <col min="4098" max="4098" width="13.7109375" bestFit="1" customWidth="1"/>
    <col min="4099" max="4099" width="10.42578125" customWidth="1"/>
    <col min="4100" max="4100" width="13.7109375" bestFit="1" customWidth="1"/>
    <col min="4101" max="4101" width="9.5703125" customWidth="1"/>
    <col min="4102" max="4102" width="13.7109375" bestFit="1" customWidth="1"/>
    <col min="4103" max="4103" width="9.85546875" customWidth="1"/>
    <col min="4104" max="4104" width="13.7109375" bestFit="1" customWidth="1"/>
    <col min="4105" max="4105" width="9.85546875" customWidth="1"/>
    <col min="4106" max="4106" width="15.5703125" bestFit="1" customWidth="1"/>
    <col min="4107" max="4107" width="11.140625" customWidth="1"/>
    <col min="4108" max="4108" width="0" hidden="1" customWidth="1"/>
    <col min="4333" max="4333" width="10.42578125" customWidth="1"/>
    <col min="4334" max="4334" width="18.7109375" bestFit="1" customWidth="1"/>
    <col min="4335" max="4335" width="37.140625" bestFit="1" customWidth="1"/>
    <col min="4336" max="4336" width="15.85546875" customWidth="1"/>
    <col min="4337" max="4337" width="13.140625" customWidth="1"/>
    <col min="4338" max="4338" width="0" hidden="1" customWidth="1"/>
    <col min="4339" max="4339" width="21.28515625" customWidth="1"/>
    <col min="4340" max="4340" width="13" customWidth="1"/>
    <col min="4341" max="4342" width="0" hidden="1" customWidth="1"/>
    <col min="4343" max="4343" width="9.85546875" customWidth="1"/>
    <col min="4344" max="4344" width="14.7109375" customWidth="1"/>
    <col min="4345" max="4345" width="10.85546875" customWidth="1"/>
    <col min="4346" max="4346" width="13.7109375" bestFit="1" customWidth="1"/>
    <col min="4347" max="4347" width="11.5703125" customWidth="1"/>
    <col min="4348" max="4348" width="13.7109375" bestFit="1" customWidth="1"/>
    <col min="4349" max="4349" width="11" customWidth="1"/>
    <col min="4350" max="4350" width="13.7109375" bestFit="1" customWidth="1"/>
    <col min="4351" max="4351" width="10.42578125" customWidth="1"/>
    <col min="4352" max="4352" width="13.7109375" bestFit="1" customWidth="1"/>
    <col min="4353" max="4353" width="11.85546875" customWidth="1"/>
    <col min="4354" max="4354" width="13.7109375" bestFit="1" customWidth="1"/>
    <col min="4355" max="4355" width="10.42578125" customWidth="1"/>
    <col min="4356" max="4356" width="13.7109375" bestFit="1" customWidth="1"/>
    <col min="4357" max="4357" width="9.5703125" customWidth="1"/>
    <col min="4358" max="4358" width="13.7109375" bestFit="1" customWidth="1"/>
    <col min="4359" max="4359" width="9.85546875" customWidth="1"/>
    <col min="4360" max="4360" width="13.7109375" bestFit="1" customWidth="1"/>
    <col min="4361" max="4361" width="9.85546875" customWidth="1"/>
    <col min="4362" max="4362" width="15.5703125" bestFit="1" customWidth="1"/>
    <col min="4363" max="4363" width="11.140625" customWidth="1"/>
    <col min="4364" max="4364" width="0" hidden="1" customWidth="1"/>
    <col min="4589" max="4589" width="10.42578125" customWidth="1"/>
    <col min="4590" max="4590" width="18.7109375" bestFit="1" customWidth="1"/>
    <col min="4591" max="4591" width="37.140625" bestFit="1" customWidth="1"/>
    <col min="4592" max="4592" width="15.85546875" customWidth="1"/>
    <col min="4593" max="4593" width="13.140625" customWidth="1"/>
    <col min="4594" max="4594" width="0" hidden="1" customWidth="1"/>
    <col min="4595" max="4595" width="21.28515625" customWidth="1"/>
    <col min="4596" max="4596" width="13" customWidth="1"/>
    <col min="4597" max="4598" width="0" hidden="1" customWidth="1"/>
    <col min="4599" max="4599" width="9.85546875" customWidth="1"/>
    <col min="4600" max="4600" width="14.7109375" customWidth="1"/>
    <col min="4601" max="4601" width="10.85546875" customWidth="1"/>
    <col min="4602" max="4602" width="13.7109375" bestFit="1" customWidth="1"/>
    <col min="4603" max="4603" width="11.5703125" customWidth="1"/>
    <col min="4604" max="4604" width="13.7109375" bestFit="1" customWidth="1"/>
    <col min="4605" max="4605" width="11" customWidth="1"/>
    <col min="4606" max="4606" width="13.7109375" bestFit="1" customWidth="1"/>
    <col min="4607" max="4607" width="10.42578125" customWidth="1"/>
    <col min="4608" max="4608" width="13.7109375" bestFit="1" customWidth="1"/>
    <col min="4609" max="4609" width="11.85546875" customWidth="1"/>
    <col min="4610" max="4610" width="13.7109375" bestFit="1" customWidth="1"/>
    <col min="4611" max="4611" width="10.42578125" customWidth="1"/>
    <col min="4612" max="4612" width="13.7109375" bestFit="1" customWidth="1"/>
    <col min="4613" max="4613" width="9.5703125" customWidth="1"/>
    <col min="4614" max="4614" width="13.7109375" bestFit="1" customWidth="1"/>
    <col min="4615" max="4615" width="9.85546875" customWidth="1"/>
    <col min="4616" max="4616" width="13.7109375" bestFit="1" customWidth="1"/>
    <col min="4617" max="4617" width="9.85546875" customWidth="1"/>
    <col min="4618" max="4618" width="15.5703125" bestFit="1" customWidth="1"/>
    <col min="4619" max="4619" width="11.140625" customWidth="1"/>
    <col min="4620" max="4620" width="0" hidden="1" customWidth="1"/>
    <col min="4845" max="4845" width="10.42578125" customWidth="1"/>
    <col min="4846" max="4846" width="18.7109375" bestFit="1" customWidth="1"/>
    <col min="4847" max="4847" width="37.140625" bestFit="1" customWidth="1"/>
    <col min="4848" max="4848" width="15.85546875" customWidth="1"/>
    <col min="4849" max="4849" width="13.140625" customWidth="1"/>
    <col min="4850" max="4850" width="0" hidden="1" customWidth="1"/>
    <col min="4851" max="4851" width="21.28515625" customWidth="1"/>
    <col min="4852" max="4852" width="13" customWidth="1"/>
    <col min="4853" max="4854" width="0" hidden="1" customWidth="1"/>
    <col min="4855" max="4855" width="9.85546875" customWidth="1"/>
    <col min="4856" max="4856" width="14.7109375" customWidth="1"/>
    <col min="4857" max="4857" width="10.85546875" customWidth="1"/>
    <col min="4858" max="4858" width="13.7109375" bestFit="1" customWidth="1"/>
    <col min="4859" max="4859" width="11.5703125" customWidth="1"/>
    <col min="4860" max="4860" width="13.7109375" bestFit="1" customWidth="1"/>
    <col min="4861" max="4861" width="11" customWidth="1"/>
    <col min="4862" max="4862" width="13.7109375" bestFit="1" customWidth="1"/>
    <col min="4863" max="4863" width="10.42578125" customWidth="1"/>
    <col min="4864" max="4864" width="13.7109375" bestFit="1" customWidth="1"/>
    <col min="4865" max="4865" width="11.85546875" customWidth="1"/>
    <col min="4866" max="4866" width="13.7109375" bestFit="1" customWidth="1"/>
    <col min="4867" max="4867" width="10.42578125" customWidth="1"/>
    <col min="4868" max="4868" width="13.7109375" bestFit="1" customWidth="1"/>
    <col min="4869" max="4869" width="9.5703125" customWidth="1"/>
    <col min="4870" max="4870" width="13.7109375" bestFit="1" customWidth="1"/>
    <col min="4871" max="4871" width="9.85546875" customWidth="1"/>
    <col min="4872" max="4872" width="13.7109375" bestFit="1" customWidth="1"/>
    <col min="4873" max="4873" width="9.85546875" customWidth="1"/>
    <col min="4874" max="4874" width="15.5703125" bestFit="1" customWidth="1"/>
    <col min="4875" max="4875" width="11.140625" customWidth="1"/>
    <col min="4876" max="4876" width="0" hidden="1" customWidth="1"/>
    <col min="5101" max="5101" width="10.42578125" customWidth="1"/>
    <col min="5102" max="5102" width="18.7109375" bestFit="1" customWidth="1"/>
    <col min="5103" max="5103" width="37.140625" bestFit="1" customWidth="1"/>
    <col min="5104" max="5104" width="15.85546875" customWidth="1"/>
    <col min="5105" max="5105" width="13.140625" customWidth="1"/>
    <col min="5106" max="5106" width="0" hidden="1" customWidth="1"/>
    <col min="5107" max="5107" width="21.28515625" customWidth="1"/>
    <col min="5108" max="5108" width="13" customWidth="1"/>
    <col min="5109" max="5110" width="0" hidden="1" customWidth="1"/>
    <col min="5111" max="5111" width="9.85546875" customWidth="1"/>
    <col min="5112" max="5112" width="14.7109375" customWidth="1"/>
    <col min="5113" max="5113" width="10.85546875" customWidth="1"/>
    <col min="5114" max="5114" width="13.7109375" bestFit="1" customWidth="1"/>
    <col min="5115" max="5115" width="11.5703125" customWidth="1"/>
    <col min="5116" max="5116" width="13.7109375" bestFit="1" customWidth="1"/>
    <col min="5117" max="5117" width="11" customWidth="1"/>
    <col min="5118" max="5118" width="13.7109375" bestFit="1" customWidth="1"/>
    <col min="5119" max="5119" width="10.42578125" customWidth="1"/>
    <col min="5120" max="5120" width="13.7109375" bestFit="1" customWidth="1"/>
    <col min="5121" max="5121" width="11.85546875" customWidth="1"/>
    <col min="5122" max="5122" width="13.7109375" bestFit="1" customWidth="1"/>
    <col min="5123" max="5123" width="10.42578125" customWidth="1"/>
    <col min="5124" max="5124" width="13.7109375" bestFit="1" customWidth="1"/>
    <col min="5125" max="5125" width="9.5703125" customWidth="1"/>
    <col min="5126" max="5126" width="13.7109375" bestFit="1" customWidth="1"/>
    <col min="5127" max="5127" width="9.85546875" customWidth="1"/>
    <col min="5128" max="5128" width="13.7109375" bestFit="1" customWidth="1"/>
    <col min="5129" max="5129" width="9.85546875" customWidth="1"/>
    <col min="5130" max="5130" width="15.5703125" bestFit="1" customWidth="1"/>
    <col min="5131" max="5131" width="11.140625" customWidth="1"/>
    <col min="5132" max="5132" width="0" hidden="1" customWidth="1"/>
    <col min="5357" max="5357" width="10.42578125" customWidth="1"/>
    <col min="5358" max="5358" width="18.7109375" bestFit="1" customWidth="1"/>
    <col min="5359" max="5359" width="37.140625" bestFit="1" customWidth="1"/>
    <col min="5360" max="5360" width="15.85546875" customWidth="1"/>
    <col min="5361" max="5361" width="13.140625" customWidth="1"/>
    <col min="5362" max="5362" width="0" hidden="1" customWidth="1"/>
    <col min="5363" max="5363" width="21.28515625" customWidth="1"/>
    <col min="5364" max="5364" width="13" customWidth="1"/>
    <col min="5365" max="5366" width="0" hidden="1" customWidth="1"/>
    <col min="5367" max="5367" width="9.85546875" customWidth="1"/>
    <col min="5368" max="5368" width="14.7109375" customWidth="1"/>
    <col min="5369" max="5369" width="10.85546875" customWidth="1"/>
    <col min="5370" max="5370" width="13.7109375" bestFit="1" customWidth="1"/>
    <col min="5371" max="5371" width="11.5703125" customWidth="1"/>
    <col min="5372" max="5372" width="13.7109375" bestFit="1" customWidth="1"/>
    <col min="5373" max="5373" width="11" customWidth="1"/>
    <col min="5374" max="5374" width="13.7109375" bestFit="1" customWidth="1"/>
    <col min="5375" max="5375" width="10.42578125" customWidth="1"/>
    <col min="5376" max="5376" width="13.7109375" bestFit="1" customWidth="1"/>
    <col min="5377" max="5377" width="11.85546875" customWidth="1"/>
    <col min="5378" max="5378" width="13.7109375" bestFit="1" customWidth="1"/>
    <col min="5379" max="5379" width="10.42578125" customWidth="1"/>
    <col min="5380" max="5380" width="13.7109375" bestFit="1" customWidth="1"/>
    <col min="5381" max="5381" width="9.5703125" customWidth="1"/>
    <col min="5382" max="5382" width="13.7109375" bestFit="1" customWidth="1"/>
    <col min="5383" max="5383" width="9.85546875" customWidth="1"/>
    <col min="5384" max="5384" width="13.7109375" bestFit="1" customWidth="1"/>
    <col min="5385" max="5385" width="9.85546875" customWidth="1"/>
    <col min="5386" max="5386" width="15.5703125" bestFit="1" customWidth="1"/>
    <col min="5387" max="5387" width="11.140625" customWidth="1"/>
    <col min="5388" max="5388" width="0" hidden="1" customWidth="1"/>
    <col min="5613" max="5613" width="10.42578125" customWidth="1"/>
    <col min="5614" max="5614" width="18.7109375" bestFit="1" customWidth="1"/>
    <col min="5615" max="5615" width="37.140625" bestFit="1" customWidth="1"/>
    <col min="5616" max="5616" width="15.85546875" customWidth="1"/>
    <col min="5617" max="5617" width="13.140625" customWidth="1"/>
    <col min="5618" max="5618" width="0" hidden="1" customWidth="1"/>
    <col min="5619" max="5619" width="21.28515625" customWidth="1"/>
    <col min="5620" max="5620" width="13" customWidth="1"/>
    <col min="5621" max="5622" width="0" hidden="1" customWidth="1"/>
    <col min="5623" max="5623" width="9.85546875" customWidth="1"/>
    <col min="5624" max="5624" width="14.7109375" customWidth="1"/>
    <col min="5625" max="5625" width="10.85546875" customWidth="1"/>
    <col min="5626" max="5626" width="13.7109375" bestFit="1" customWidth="1"/>
    <col min="5627" max="5627" width="11.5703125" customWidth="1"/>
    <col min="5628" max="5628" width="13.7109375" bestFit="1" customWidth="1"/>
    <col min="5629" max="5629" width="11" customWidth="1"/>
    <col min="5630" max="5630" width="13.7109375" bestFit="1" customWidth="1"/>
    <col min="5631" max="5631" width="10.42578125" customWidth="1"/>
    <col min="5632" max="5632" width="13.7109375" bestFit="1" customWidth="1"/>
    <col min="5633" max="5633" width="11.85546875" customWidth="1"/>
    <col min="5634" max="5634" width="13.7109375" bestFit="1" customWidth="1"/>
    <col min="5635" max="5635" width="10.42578125" customWidth="1"/>
    <col min="5636" max="5636" width="13.7109375" bestFit="1" customWidth="1"/>
    <col min="5637" max="5637" width="9.5703125" customWidth="1"/>
    <col min="5638" max="5638" width="13.7109375" bestFit="1" customWidth="1"/>
    <col min="5639" max="5639" width="9.85546875" customWidth="1"/>
    <col min="5640" max="5640" width="13.7109375" bestFit="1" customWidth="1"/>
    <col min="5641" max="5641" width="9.85546875" customWidth="1"/>
    <col min="5642" max="5642" width="15.5703125" bestFit="1" customWidth="1"/>
    <col min="5643" max="5643" width="11.140625" customWidth="1"/>
    <col min="5644" max="5644" width="0" hidden="1" customWidth="1"/>
    <col min="5869" max="5869" width="10.42578125" customWidth="1"/>
    <col min="5870" max="5870" width="18.7109375" bestFit="1" customWidth="1"/>
    <col min="5871" max="5871" width="37.140625" bestFit="1" customWidth="1"/>
    <col min="5872" max="5872" width="15.85546875" customWidth="1"/>
    <col min="5873" max="5873" width="13.140625" customWidth="1"/>
    <col min="5874" max="5874" width="0" hidden="1" customWidth="1"/>
    <col min="5875" max="5875" width="21.28515625" customWidth="1"/>
    <col min="5876" max="5876" width="13" customWidth="1"/>
    <col min="5877" max="5878" width="0" hidden="1" customWidth="1"/>
    <col min="5879" max="5879" width="9.85546875" customWidth="1"/>
    <col min="5880" max="5880" width="14.7109375" customWidth="1"/>
    <col min="5881" max="5881" width="10.85546875" customWidth="1"/>
    <col min="5882" max="5882" width="13.7109375" bestFit="1" customWidth="1"/>
    <col min="5883" max="5883" width="11.5703125" customWidth="1"/>
    <col min="5884" max="5884" width="13.7109375" bestFit="1" customWidth="1"/>
    <col min="5885" max="5885" width="11" customWidth="1"/>
    <col min="5886" max="5886" width="13.7109375" bestFit="1" customWidth="1"/>
    <col min="5887" max="5887" width="10.42578125" customWidth="1"/>
    <col min="5888" max="5888" width="13.7109375" bestFit="1" customWidth="1"/>
    <col min="5889" max="5889" width="11.85546875" customWidth="1"/>
    <col min="5890" max="5890" width="13.7109375" bestFit="1" customWidth="1"/>
    <col min="5891" max="5891" width="10.42578125" customWidth="1"/>
    <col min="5892" max="5892" width="13.7109375" bestFit="1" customWidth="1"/>
    <col min="5893" max="5893" width="9.5703125" customWidth="1"/>
    <col min="5894" max="5894" width="13.7109375" bestFit="1" customWidth="1"/>
    <col min="5895" max="5895" width="9.85546875" customWidth="1"/>
    <col min="5896" max="5896" width="13.7109375" bestFit="1" customWidth="1"/>
    <col min="5897" max="5897" width="9.85546875" customWidth="1"/>
    <col min="5898" max="5898" width="15.5703125" bestFit="1" customWidth="1"/>
    <col min="5899" max="5899" width="11.140625" customWidth="1"/>
    <col min="5900" max="5900" width="0" hidden="1" customWidth="1"/>
    <col min="6125" max="6125" width="10.42578125" customWidth="1"/>
    <col min="6126" max="6126" width="18.7109375" bestFit="1" customWidth="1"/>
    <col min="6127" max="6127" width="37.140625" bestFit="1" customWidth="1"/>
    <col min="6128" max="6128" width="15.85546875" customWidth="1"/>
    <col min="6129" max="6129" width="13.140625" customWidth="1"/>
    <col min="6130" max="6130" width="0" hidden="1" customWidth="1"/>
    <col min="6131" max="6131" width="21.28515625" customWidth="1"/>
    <col min="6132" max="6132" width="13" customWidth="1"/>
    <col min="6133" max="6134" width="0" hidden="1" customWidth="1"/>
    <col min="6135" max="6135" width="9.85546875" customWidth="1"/>
    <col min="6136" max="6136" width="14.7109375" customWidth="1"/>
    <col min="6137" max="6137" width="10.85546875" customWidth="1"/>
    <col min="6138" max="6138" width="13.7109375" bestFit="1" customWidth="1"/>
    <col min="6139" max="6139" width="11.5703125" customWidth="1"/>
    <col min="6140" max="6140" width="13.7109375" bestFit="1" customWidth="1"/>
    <col min="6141" max="6141" width="11" customWidth="1"/>
    <col min="6142" max="6142" width="13.7109375" bestFit="1" customWidth="1"/>
    <col min="6143" max="6143" width="10.42578125" customWidth="1"/>
    <col min="6144" max="6144" width="13.7109375" bestFit="1" customWidth="1"/>
    <col min="6145" max="6145" width="11.85546875" customWidth="1"/>
    <col min="6146" max="6146" width="13.7109375" bestFit="1" customWidth="1"/>
    <col min="6147" max="6147" width="10.42578125" customWidth="1"/>
    <col min="6148" max="6148" width="13.7109375" bestFit="1" customWidth="1"/>
    <col min="6149" max="6149" width="9.5703125" customWidth="1"/>
    <col min="6150" max="6150" width="13.7109375" bestFit="1" customWidth="1"/>
    <col min="6151" max="6151" width="9.85546875" customWidth="1"/>
    <col min="6152" max="6152" width="13.7109375" bestFit="1" customWidth="1"/>
    <col min="6153" max="6153" width="9.85546875" customWidth="1"/>
    <col min="6154" max="6154" width="15.5703125" bestFit="1" customWidth="1"/>
    <col min="6155" max="6155" width="11.140625" customWidth="1"/>
    <col min="6156" max="6156" width="0" hidden="1" customWidth="1"/>
    <col min="6381" max="6381" width="10.42578125" customWidth="1"/>
    <col min="6382" max="6382" width="18.7109375" bestFit="1" customWidth="1"/>
    <col min="6383" max="6383" width="37.140625" bestFit="1" customWidth="1"/>
    <col min="6384" max="6384" width="15.85546875" customWidth="1"/>
    <col min="6385" max="6385" width="13.140625" customWidth="1"/>
    <col min="6386" max="6386" width="0" hidden="1" customWidth="1"/>
    <col min="6387" max="6387" width="21.28515625" customWidth="1"/>
    <col min="6388" max="6388" width="13" customWidth="1"/>
    <col min="6389" max="6390" width="0" hidden="1" customWidth="1"/>
    <col min="6391" max="6391" width="9.85546875" customWidth="1"/>
    <col min="6392" max="6392" width="14.7109375" customWidth="1"/>
    <col min="6393" max="6393" width="10.85546875" customWidth="1"/>
    <col min="6394" max="6394" width="13.7109375" bestFit="1" customWidth="1"/>
    <col min="6395" max="6395" width="11.5703125" customWidth="1"/>
    <col min="6396" max="6396" width="13.7109375" bestFit="1" customWidth="1"/>
    <col min="6397" max="6397" width="11" customWidth="1"/>
    <col min="6398" max="6398" width="13.7109375" bestFit="1" customWidth="1"/>
    <col min="6399" max="6399" width="10.42578125" customWidth="1"/>
    <col min="6400" max="6400" width="13.7109375" bestFit="1" customWidth="1"/>
    <col min="6401" max="6401" width="11.85546875" customWidth="1"/>
    <col min="6402" max="6402" width="13.7109375" bestFit="1" customWidth="1"/>
    <col min="6403" max="6403" width="10.42578125" customWidth="1"/>
    <col min="6404" max="6404" width="13.7109375" bestFit="1" customWidth="1"/>
    <col min="6405" max="6405" width="9.5703125" customWidth="1"/>
    <col min="6406" max="6406" width="13.7109375" bestFit="1" customWidth="1"/>
    <col min="6407" max="6407" width="9.85546875" customWidth="1"/>
    <col min="6408" max="6408" width="13.7109375" bestFit="1" customWidth="1"/>
    <col min="6409" max="6409" width="9.85546875" customWidth="1"/>
    <col min="6410" max="6410" width="15.5703125" bestFit="1" customWidth="1"/>
    <col min="6411" max="6411" width="11.140625" customWidth="1"/>
    <col min="6412" max="6412" width="0" hidden="1" customWidth="1"/>
    <col min="6637" max="6637" width="10.42578125" customWidth="1"/>
    <col min="6638" max="6638" width="18.7109375" bestFit="1" customWidth="1"/>
    <col min="6639" max="6639" width="37.140625" bestFit="1" customWidth="1"/>
    <col min="6640" max="6640" width="15.85546875" customWidth="1"/>
    <col min="6641" max="6641" width="13.140625" customWidth="1"/>
    <col min="6642" max="6642" width="0" hidden="1" customWidth="1"/>
    <col min="6643" max="6643" width="21.28515625" customWidth="1"/>
    <col min="6644" max="6644" width="13" customWidth="1"/>
    <col min="6645" max="6646" width="0" hidden="1" customWidth="1"/>
    <col min="6647" max="6647" width="9.85546875" customWidth="1"/>
    <col min="6648" max="6648" width="14.7109375" customWidth="1"/>
    <col min="6649" max="6649" width="10.85546875" customWidth="1"/>
    <col min="6650" max="6650" width="13.7109375" bestFit="1" customWidth="1"/>
    <col min="6651" max="6651" width="11.5703125" customWidth="1"/>
    <col min="6652" max="6652" width="13.7109375" bestFit="1" customWidth="1"/>
    <col min="6653" max="6653" width="11" customWidth="1"/>
    <col min="6654" max="6654" width="13.7109375" bestFit="1" customWidth="1"/>
    <col min="6655" max="6655" width="10.42578125" customWidth="1"/>
    <col min="6656" max="6656" width="13.7109375" bestFit="1" customWidth="1"/>
    <col min="6657" max="6657" width="11.85546875" customWidth="1"/>
    <col min="6658" max="6658" width="13.7109375" bestFit="1" customWidth="1"/>
    <col min="6659" max="6659" width="10.42578125" customWidth="1"/>
    <col min="6660" max="6660" width="13.7109375" bestFit="1" customWidth="1"/>
    <col min="6661" max="6661" width="9.5703125" customWidth="1"/>
    <col min="6662" max="6662" width="13.7109375" bestFit="1" customWidth="1"/>
    <col min="6663" max="6663" width="9.85546875" customWidth="1"/>
    <col min="6664" max="6664" width="13.7109375" bestFit="1" customWidth="1"/>
    <col min="6665" max="6665" width="9.85546875" customWidth="1"/>
    <col min="6666" max="6666" width="15.5703125" bestFit="1" customWidth="1"/>
    <col min="6667" max="6667" width="11.140625" customWidth="1"/>
    <col min="6668" max="6668" width="0" hidden="1" customWidth="1"/>
    <col min="6893" max="6893" width="10.42578125" customWidth="1"/>
    <col min="6894" max="6894" width="18.7109375" bestFit="1" customWidth="1"/>
    <col min="6895" max="6895" width="37.140625" bestFit="1" customWidth="1"/>
    <col min="6896" max="6896" width="15.85546875" customWidth="1"/>
    <col min="6897" max="6897" width="13.140625" customWidth="1"/>
    <col min="6898" max="6898" width="0" hidden="1" customWidth="1"/>
    <col min="6899" max="6899" width="21.28515625" customWidth="1"/>
    <col min="6900" max="6900" width="13" customWidth="1"/>
    <col min="6901" max="6902" width="0" hidden="1" customWidth="1"/>
    <col min="6903" max="6903" width="9.85546875" customWidth="1"/>
    <col min="6904" max="6904" width="14.7109375" customWidth="1"/>
    <col min="6905" max="6905" width="10.85546875" customWidth="1"/>
    <col min="6906" max="6906" width="13.7109375" bestFit="1" customWidth="1"/>
    <col min="6907" max="6907" width="11.5703125" customWidth="1"/>
    <col min="6908" max="6908" width="13.7109375" bestFit="1" customWidth="1"/>
    <col min="6909" max="6909" width="11" customWidth="1"/>
    <col min="6910" max="6910" width="13.7109375" bestFit="1" customWidth="1"/>
    <col min="6911" max="6911" width="10.42578125" customWidth="1"/>
    <col min="6912" max="6912" width="13.7109375" bestFit="1" customWidth="1"/>
    <col min="6913" max="6913" width="11.85546875" customWidth="1"/>
    <col min="6914" max="6914" width="13.7109375" bestFit="1" customWidth="1"/>
    <col min="6915" max="6915" width="10.42578125" customWidth="1"/>
    <col min="6916" max="6916" width="13.7109375" bestFit="1" customWidth="1"/>
    <col min="6917" max="6917" width="9.5703125" customWidth="1"/>
    <col min="6918" max="6918" width="13.7109375" bestFit="1" customWidth="1"/>
    <col min="6919" max="6919" width="9.85546875" customWidth="1"/>
    <col min="6920" max="6920" width="13.7109375" bestFit="1" customWidth="1"/>
    <col min="6921" max="6921" width="9.85546875" customWidth="1"/>
    <col min="6922" max="6922" width="15.5703125" bestFit="1" customWidth="1"/>
    <col min="6923" max="6923" width="11.140625" customWidth="1"/>
    <col min="6924" max="6924" width="0" hidden="1" customWidth="1"/>
    <col min="7149" max="7149" width="10.42578125" customWidth="1"/>
    <col min="7150" max="7150" width="18.7109375" bestFit="1" customWidth="1"/>
    <col min="7151" max="7151" width="37.140625" bestFit="1" customWidth="1"/>
    <col min="7152" max="7152" width="15.85546875" customWidth="1"/>
    <col min="7153" max="7153" width="13.140625" customWidth="1"/>
    <col min="7154" max="7154" width="0" hidden="1" customWidth="1"/>
    <col min="7155" max="7155" width="21.28515625" customWidth="1"/>
    <col min="7156" max="7156" width="13" customWidth="1"/>
    <col min="7157" max="7158" width="0" hidden="1" customWidth="1"/>
    <col min="7159" max="7159" width="9.85546875" customWidth="1"/>
    <col min="7160" max="7160" width="14.7109375" customWidth="1"/>
    <col min="7161" max="7161" width="10.85546875" customWidth="1"/>
    <col min="7162" max="7162" width="13.7109375" bestFit="1" customWidth="1"/>
    <col min="7163" max="7163" width="11.5703125" customWidth="1"/>
    <col min="7164" max="7164" width="13.7109375" bestFit="1" customWidth="1"/>
    <col min="7165" max="7165" width="11" customWidth="1"/>
    <col min="7166" max="7166" width="13.7109375" bestFit="1" customWidth="1"/>
    <col min="7167" max="7167" width="10.42578125" customWidth="1"/>
    <col min="7168" max="7168" width="13.7109375" bestFit="1" customWidth="1"/>
    <col min="7169" max="7169" width="11.85546875" customWidth="1"/>
    <col min="7170" max="7170" width="13.7109375" bestFit="1" customWidth="1"/>
    <col min="7171" max="7171" width="10.42578125" customWidth="1"/>
    <col min="7172" max="7172" width="13.7109375" bestFit="1" customWidth="1"/>
    <col min="7173" max="7173" width="9.5703125" customWidth="1"/>
    <col min="7174" max="7174" width="13.7109375" bestFit="1" customWidth="1"/>
    <col min="7175" max="7175" width="9.85546875" customWidth="1"/>
    <col min="7176" max="7176" width="13.7109375" bestFit="1" customWidth="1"/>
    <col min="7177" max="7177" width="9.85546875" customWidth="1"/>
    <col min="7178" max="7178" width="15.5703125" bestFit="1" customWidth="1"/>
    <col min="7179" max="7179" width="11.140625" customWidth="1"/>
    <col min="7180" max="7180" width="0" hidden="1" customWidth="1"/>
    <col min="7405" max="7405" width="10.42578125" customWidth="1"/>
    <col min="7406" max="7406" width="18.7109375" bestFit="1" customWidth="1"/>
    <col min="7407" max="7407" width="37.140625" bestFit="1" customWidth="1"/>
    <col min="7408" max="7408" width="15.85546875" customWidth="1"/>
    <col min="7409" max="7409" width="13.140625" customWidth="1"/>
    <col min="7410" max="7410" width="0" hidden="1" customWidth="1"/>
    <col min="7411" max="7411" width="21.28515625" customWidth="1"/>
    <col min="7412" max="7412" width="13" customWidth="1"/>
    <col min="7413" max="7414" width="0" hidden="1" customWidth="1"/>
    <col min="7415" max="7415" width="9.85546875" customWidth="1"/>
    <col min="7416" max="7416" width="14.7109375" customWidth="1"/>
    <col min="7417" max="7417" width="10.85546875" customWidth="1"/>
    <col min="7418" max="7418" width="13.7109375" bestFit="1" customWidth="1"/>
    <col min="7419" max="7419" width="11.5703125" customWidth="1"/>
    <col min="7420" max="7420" width="13.7109375" bestFit="1" customWidth="1"/>
    <col min="7421" max="7421" width="11" customWidth="1"/>
    <col min="7422" max="7422" width="13.7109375" bestFit="1" customWidth="1"/>
    <col min="7423" max="7423" width="10.42578125" customWidth="1"/>
    <col min="7424" max="7424" width="13.7109375" bestFit="1" customWidth="1"/>
    <col min="7425" max="7425" width="11.85546875" customWidth="1"/>
    <col min="7426" max="7426" width="13.7109375" bestFit="1" customWidth="1"/>
    <col min="7427" max="7427" width="10.42578125" customWidth="1"/>
    <col min="7428" max="7428" width="13.7109375" bestFit="1" customWidth="1"/>
    <col min="7429" max="7429" width="9.5703125" customWidth="1"/>
    <col min="7430" max="7430" width="13.7109375" bestFit="1" customWidth="1"/>
    <col min="7431" max="7431" width="9.85546875" customWidth="1"/>
    <col min="7432" max="7432" width="13.7109375" bestFit="1" customWidth="1"/>
    <col min="7433" max="7433" width="9.85546875" customWidth="1"/>
    <col min="7434" max="7434" width="15.5703125" bestFit="1" customWidth="1"/>
    <col min="7435" max="7435" width="11.140625" customWidth="1"/>
    <col min="7436" max="7436" width="0" hidden="1" customWidth="1"/>
    <col min="7661" max="7661" width="10.42578125" customWidth="1"/>
    <col min="7662" max="7662" width="18.7109375" bestFit="1" customWidth="1"/>
    <col min="7663" max="7663" width="37.140625" bestFit="1" customWidth="1"/>
    <col min="7664" max="7664" width="15.85546875" customWidth="1"/>
    <col min="7665" max="7665" width="13.140625" customWidth="1"/>
    <col min="7666" max="7666" width="0" hidden="1" customWidth="1"/>
    <col min="7667" max="7667" width="21.28515625" customWidth="1"/>
    <col min="7668" max="7668" width="13" customWidth="1"/>
    <col min="7669" max="7670" width="0" hidden="1" customWidth="1"/>
    <col min="7671" max="7671" width="9.85546875" customWidth="1"/>
    <col min="7672" max="7672" width="14.7109375" customWidth="1"/>
    <col min="7673" max="7673" width="10.85546875" customWidth="1"/>
    <col min="7674" max="7674" width="13.7109375" bestFit="1" customWidth="1"/>
    <col min="7675" max="7675" width="11.5703125" customWidth="1"/>
    <col min="7676" max="7676" width="13.7109375" bestFit="1" customWidth="1"/>
    <col min="7677" max="7677" width="11" customWidth="1"/>
    <col min="7678" max="7678" width="13.7109375" bestFit="1" customWidth="1"/>
    <col min="7679" max="7679" width="10.42578125" customWidth="1"/>
    <col min="7680" max="7680" width="13.7109375" bestFit="1" customWidth="1"/>
    <col min="7681" max="7681" width="11.85546875" customWidth="1"/>
    <col min="7682" max="7682" width="13.7109375" bestFit="1" customWidth="1"/>
    <col min="7683" max="7683" width="10.42578125" customWidth="1"/>
    <col min="7684" max="7684" width="13.7109375" bestFit="1" customWidth="1"/>
    <col min="7685" max="7685" width="9.5703125" customWidth="1"/>
    <col min="7686" max="7686" width="13.7109375" bestFit="1" customWidth="1"/>
    <col min="7687" max="7687" width="9.85546875" customWidth="1"/>
    <col min="7688" max="7688" width="13.7109375" bestFit="1" customWidth="1"/>
    <col min="7689" max="7689" width="9.85546875" customWidth="1"/>
    <col min="7690" max="7690" width="15.5703125" bestFit="1" customWidth="1"/>
    <col min="7691" max="7691" width="11.140625" customWidth="1"/>
    <col min="7692" max="7692" width="0" hidden="1" customWidth="1"/>
    <col min="7917" max="7917" width="10.42578125" customWidth="1"/>
    <col min="7918" max="7918" width="18.7109375" bestFit="1" customWidth="1"/>
    <col min="7919" max="7919" width="37.140625" bestFit="1" customWidth="1"/>
    <col min="7920" max="7920" width="15.85546875" customWidth="1"/>
    <col min="7921" max="7921" width="13.140625" customWidth="1"/>
    <col min="7922" max="7922" width="0" hidden="1" customWidth="1"/>
    <col min="7923" max="7923" width="21.28515625" customWidth="1"/>
    <col min="7924" max="7924" width="13" customWidth="1"/>
    <col min="7925" max="7926" width="0" hidden="1" customWidth="1"/>
    <col min="7927" max="7927" width="9.85546875" customWidth="1"/>
    <col min="7928" max="7928" width="14.7109375" customWidth="1"/>
    <col min="7929" max="7929" width="10.85546875" customWidth="1"/>
    <col min="7930" max="7930" width="13.7109375" bestFit="1" customWidth="1"/>
    <col min="7931" max="7931" width="11.5703125" customWidth="1"/>
    <col min="7932" max="7932" width="13.7109375" bestFit="1" customWidth="1"/>
    <col min="7933" max="7933" width="11" customWidth="1"/>
    <col min="7934" max="7934" width="13.7109375" bestFit="1" customWidth="1"/>
    <col min="7935" max="7935" width="10.42578125" customWidth="1"/>
    <col min="7936" max="7936" width="13.7109375" bestFit="1" customWidth="1"/>
    <col min="7937" max="7937" width="11.85546875" customWidth="1"/>
    <col min="7938" max="7938" width="13.7109375" bestFit="1" customWidth="1"/>
    <col min="7939" max="7939" width="10.42578125" customWidth="1"/>
    <col min="7940" max="7940" width="13.7109375" bestFit="1" customWidth="1"/>
    <col min="7941" max="7941" width="9.5703125" customWidth="1"/>
    <col min="7942" max="7942" width="13.7109375" bestFit="1" customWidth="1"/>
    <col min="7943" max="7943" width="9.85546875" customWidth="1"/>
    <col min="7944" max="7944" width="13.7109375" bestFit="1" customWidth="1"/>
    <col min="7945" max="7945" width="9.85546875" customWidth="1"/>
    <col min="7946" max="7946" width="15.5703125" bestFit="1" customWidth="1"/>
    <col min="7947" max="7947" width="11.140625" customWidth="1"/>
    <col min="7948" max="7948" width="0" hidden="1" customWidth="1"/>
    <col min="8173" max="8173" width="10.42578125" customWidth="1"/>
    <col min="8174" max="8174" width="18.7109375" bestFit="1" customWidth="1"/>
    <col min="8175" max="8175" width="37.140625" bestFit="1" customWidth="1"/>
    <col min="8176" max="8176" width="15.85546875" customWidth="1"/>
    <col min="8177" max="8177" width="13.140625" customWidth="1"/>
    <col min="8178" max="8178" width="0" hidden="1" customWidth="1"/>
    <col min="8179" max="8179" width="21.28515625" customWidth="1"/>
    <col min="8180" max="8180" width="13" customWidth="1"/>
    <col min="8181" max="8182" width="0" hidden="1" customWidth="1"/>
    <col min="8183" max="8183" width="9.85546875" customWidth="1"/>
    <col min="8184" max="8184" width="14.7109375" customWidth="1"/>
    <col min="8185" max="8185" width="10.85546875" customWidth="1"/>
    <col min="8186" max="8186" width="13.7109375" bestFit="1" customWidth="1"/>
    <col min="8187" max="8187" width="11.5703125" customWidth="1"/>
    <col min="8188" max="8188" width="13.7109375" bestFit="1" customWidth="1"/>
    <col min="8189" max="8189" width="11" customWidth="1"/>
    <col min="8190" max="8190" width="13.7109375" bestFit="1" customWidth="1"/>
    <col min="8191" max="8191" width="10.42578125" customWidth="1"/>
    <col min="8192" max="8192" width="13.7109375" bestFit="1" customWidth="1"/>
    <col min="8193" max="8193" width="11.85546875" customWidth="1"/>
    <col min="8194" max="8194" width="13.7109375" bestFit="1" customWidth="1"/>
    <col min="8195" max="8195" width="10.42578125" customWidth="1"/>
    <col min="8196" max="8196" width="13.7109375" bestFit="1" customWidth="1"/>
    <col min="8197" max="8197" width="9.5703125" customWidth="1"/>
    <col min="8198" max="8198" width="13.7109375" bestFit="1" customWidth="1"/>
    <col min="8199" max="8199" width="9.85546875" customWidth="1"/>
    <col min="8200" max="8200" width="13.7109375" bestFit="1" customWidth="1"/>
    <col min="8201" max="8201" width="9.85546875" customWidth="1"/>
    <col min="8202" max="8202" width="15.5703125" bestFit="1" customWidth="1"/>
    <col min="8203" max="8203" width="11.140625" customWidth="1"/>
    <col min="8204" max="8204" width="0" hidden="1" customWidth="1"/>
    <col min="8429" max="8429" width="10.42578125" customWidth="1"/>
    <col min="8430" max="8430" width="18.7109375" bestFit="1" customWidth="1"/>
    <col min="8431" max="8431" width="37.140625" bestFit="1" customWidth="1"/>
    <col min="8432" max="8432" width="15.85546875" customWidth="1"/>
    <col min="8433" max="8433" width="13.140625" customWidth="1"/>
    <col min="8434" max="8434" width="0" hidden="1" customWidth="1"/>
    <col min="8435" max="8435" width="21.28515625" customWidth="1"/>
    <col min="8436" max="8436" width="13" customWidth="1"/>
    <col min="8437" max="8438" width="0" hidden="1" customWidth="1"/>
    <col min="8439" max="8439" width="9.85546875" customWidth="1"/>
    <col min="8440" max="8440" width="14.7109375" customWidth="1"/>
    <col min="8441" max="8441" width="10.85546875" customWidth="1"/>
    <col min="8442" max="8442" width="13.7109375" bestFit="1" customWidth="1"/>
    <col min="8443" max="8443" width="11.5703125" customWidth="1"/>
    <col min="8444" max="8444" width="13.7109375" bestFit="1" customWidth="1"/>
    <col min="8445" max="8445" width="11" customWidth="1"/>
    <col min="8446" max="8446" width="13.7109375" bestFit="1" customWidth="1"/>
    <col min="8447" max="8447" width="10.42578125" customWidth="1"/>
    <col min="8448" max="8448" width="13.7109375" bestFit="1" customWidth="1"/>
    <col min="8449" max="8449" width="11.85546875" customWidth="1"/>
    <col min="8450" max="8450" width="13.7109375" bestFit="1" customWidth="1"/>
    <col min="8451" max="8451" width="10.42578125" customWidth="1"/>
    <col min="8452" max="8452" width="13.7109375" bestFit="1" customWidth="1"/>
    <col min="8453" max="8453" width="9.5703125" customWidth="1"/>
    <col min="8454" max="8454" width="13.7109375" bestFit="1" customWidth="1"/>
    <col min="8455" max="8455" width="9.85546875" customWidth="1"/>
    <col min="8456" max="8456" width="13.7109375" bestFit="1" customWidth="1"/>
    <col min="8457" max="8457" width="9.85546875" customWidth="1"/>
    <col min="8458" max="8458" width="15.5703125" bestFit="1" customWidth="1"/>
    <col min="8459" max="8459" width="11.140625" customWidth="1"/>
    <col min="8460" max="8460" width="0" hidden="1" customWidth="1"/>
    <col min="8685" max="8685" width="10.42578125" customWidth="1"/>
    <col min="8686" max="8686" width="18.7109375" bestFit="1" customWidth="1"/>
    <col min="8687" max="8687" width="37.140625" bestFit="1" customWidth="1"/>
    <col min="8688" max="8688" width="15.85546875" customWidth="1"/>
    <col min="8689" max="8689" width="13.140625" customWidth="1"/>
    <col min="8690" max="8690" width="0" hidden="1" customWidth="1"/>
    <col min="8691" max="8691" width="21.28515625" customWidth="1"/>
    <col min="8692" max="8692" width="13" customWidth="1"/>
    <col min="8693" max="8694" width="0" hidden="1" customWidth="1"/>
    <col min="8695" max="8695" width="9.85546875" customWidth="1"/>
    <col min="8696" max="8696" width="14.7109375" customWidth="1"/>
    <col min="8697" max="8697" width="10.85546875" customWidth="1"/>
    <col min="8698" max="8698" width="13.7109375" bestFit="1" customWidth="1"/>
    <col min="8699" max="8699" width="11.5703125" customWidth="1"/>
    <col min="8700" max="8700" width="13.7109375" bestFit="1" customWidth="1"/>
    <col min="8701" max="8701" width="11" customWidth="1"/>
    <col min="8702" max="8702" width="13.7109375" bestFit="1" customWidth="1"/>
    <col min="8703" max="8703" width="10.42578125" customWidth="1"/>
    <col min="8704" max="8704" width="13.7109375" bestFit="1" customWidth="1"/>
    <col min="8705" max="8705" width="11.85546875" customWidth="1"/>
    <col min="8706" max="8706" width="13.7109375" bestFit="1" customWidth="1"/>
    <col min="8707" max="8707" width="10.42578125" customWidth="1"/>
    <col min="8708" max="8708" width="13.7109375" bestFit="1" customWidth="1"/>
    <col min="8709" max="8709" width="9.5703125" customWidth="1"/>
    <col min="8710" max="8710" width="13.7109375" bestFit="1" customWidth="1"/>
    <col min="8711" max="8711" width="9.85546875" customWidth="1"/>
    <col min="8712" max="8712" width="13.7109375" bestFit="1" customWidth="1"/>
    <col min="8713" max="8713" width="9.85546875" customWidth="1"/>
    <col min="8714" max="8714" width="15.5703125" bestFit="1" customWidth="1"/>
    <col min="8715" max="8715" width="11.140625" customWidth="1"/>
    <col min="8716" max="8716" width="0" hidden="1" customWidth="1"/>
    <col min="8941" max="8941" width="10.42578125" customWidth="1"/>
    <col min="8942" max="8942" width="18.7109375" bestFit="1" customWidth="1"/>
    <col min="8943" max="8943" width="37.140625" bestFit="1" customWidth="1"/>
    <col min="8944" max="8944" width="15.85546875" customWidth="1"/>
    <col min="8945" max="8945" width="13.140625" customWidth="1"/>
    <col min="8946" max="8946" width="0" hidden="1" customWidth="1"/>
    <col min="8947" max="8947" width="21.28515625" customWidth="1"/>
    <col min="8948" max="8948" width="13" customWidth="1"/>
    <col min="8949" max="8950" width="0" hidden="1" customWidth="1"/>
    <col min="8951" max="8951" width="9.85546875" customWidth="1"/>
    <col min="8952" max="8952" width="14.7109375" customWidth="1"/>
    <col min="8953" max="8953" width="10.85546875" customWidth="1"/>
    <col min="8954" max="8954" width="13.7109375" bestFit="1" customWidth="1"/>
    <col min="8955" max="8955" width="11.5703125" customWidth="1"/>
    <col min="8956" max="8956" width="13.7109375" bestFit="1" customWidth="1"/>
    <col min="8957" max="8957" width="11" customWidth="1"/>
    <col min="8958" max="8958" width="13.7109375" bestFit="1" customWidth="1"/>
    <col min="8959" max="8959" width="10.42578125" customWidth="1"/>
    <col min="8960" max="8960" width="13.7109375" bestFit="1" customWidth="1"/>
    <col min="8961" max="8961" width="11.85546875" customWidth="1"/>
    <col min="8962" max="8962" width="13.7109375" bestFit="1" customWidth="1"/>
    <col min="8963" max="8963" width="10.42578125" customWidth="1"/>
    <col min="8964" max="8964" width="13.7109375" bestFit="1" customWidth="1"/>
    <col min="8965" max="8965" width="9.5703125" customWidth="1"/>
    <col min="8966" max="8966" width="13.7109375" bestFit="1" customWidth="1"/>
    <col min="8967" max="8967" width="9.85546875" customWidth="1"/>
    <col min="8968" max="8968" width="13.7109375" bestFit="1" customWidth="1"/>
    <col min="8969" max="8969" width="9.85546875" customWidth="1"/>
    <col min="8970" max="8970" width="15.5703125" bestFit="1" customWidth="1"/>
    <col min="8971" max="8971" width="11.140625" customWidth="1"/>
    <col min="8972" max="8972" width="0" hidden="1" customWidth="1"/>
    <col min="9197" max="9197" width="10.42578125" customWidth="1"/>
    <col min="9198" max="9198" width="18.7109375" bestFit="1" customWidth="1"/>
    <col min="9199" max="9199" width="37.140625" bestFit="1" customWidth="1"/>
    <col min="9200" max="9200" width="15.85546875" customWidth="1"/>
    <col min="9201" max="9201" width="13.140625" customWidth="1"/>
    <col min="9202" max="9202" width="0" hidden="1" customWidth="1"/>
    <col min="9203" max="9203" width="21.28515625" customWidth="1"/>
    <col min="9204" max="9204" width="13" customWidth="1"/>
    <col min="9205" max="9206" width="0" hidden="1" customWidth="1"/>
    <col min="9207" max="9207" width="9.85546875" customWidth="1"/>
    <col min="9208" max="9208" width="14.7109375" customWidth="1"/>
    <col min="9209" max="9209" width="10.85546875" customWidth="1"/>
    <col min="9210" max="9210" width="13.7109375" bestFit="1" customWidth="1"/>
    <col min="9211" max="9211" width="11.5703125" customWidth="1"/>
    <col min="9212" max="9212" width="13.7109375" bestFit="1" customWidth="1"/>
    <col min="9213" max="9213" width="11" customWidth="1"/>
    <col min="9214" max="9214" width="13.7109375" bestFit="1" customWidth="1"/>
    <col min="9215" max="9215" width="10.42578125" customWidth="1"/>
    <col min="9216" max="9216" width="13.7109375" bestFit="1" customWidth="1"/>
    <col min="9217" max="9217" width="11.85546875" customWidth="1"/>
    <col min="9218" max="9218" width="13.7109375" bestFit="1" customWidth="1"/>
    <col min="9219" max="9219" width="10.42578125" customWidth="1"/>
    <col min="9220" max="9220" width="13.7109375" bestFit="1" customWidth="1"/>
    <col min="9221" max="9221" width="9.5703125" customWidth="1"/>
    <col min="9222" max="9222" width="13.7109375" bestFit="1" customWidth="1"/>
    <col min="9223" max="9223" width="9.85546875" customWidth="1"/>
    <col min="9224" max="9224" width="13.7109375" bestFit="1" customWidth="1"/>
    <col min="9225" max="9225" width="9.85546875" customWidth="1"/>
    <col min="9226" max="9226" width="15.5703125" bestFit="1" customWidth="1"/>
    <col min="9227" max="9227" width="11.140625" customWidth="1"/>
    <col min="9228" max="9228" width="0" hidden="1" customWidth="1"/>
    <col min="9453" max="9453" width="10.42578125" customWidth="1"/>
    <col min="9454" max="9454" width="18.7109375" bestFit="1" customWidth="1"/>
    <col min="9455" max="9455" width="37.140625" bestFit="1" customWidth="1"/>
    <col min="9456" max="9456" width="15.85546875" customWidth="1"/>
    <col min="9457" max="9457" width="13.140625" customWidth="1"/>
    <col min="9458" max="9458" width="0" hidden="1" customWidth="1"/>
    <col min="9459" max="9459" width="21.28515625" customWidth="1"/>
    <col min="9460" max="9460" width="13" customWidth="1"/>
    <col min="9461" max="9462" width="0" hidden="1" customWidth="1"/>
    <col min="9463" max="9463" width="9.85546875" customWidth="1"/>
    <col min="9464" max="9464" width="14.7109375" customWidth="1"/>
    <col min="9465" max="9465" width="10.85546875" customWidth="1"/>
    <col min="9466" max="9466" width="13.7109375" bestFit="1" customWidth="1"/>
    <col min="9467" max="9467" width="11.5703125" customWidth="1"/>
    <col min="9468" max="9468" width="13.7109375" bestFit="1" customWidth="1"/>
    <col min="9469" max="9469" width="11" customWidth="1"/>
    <col min="9470" max="9470" width="13.7109375" bestFit="1" customWidth="1"/>
    <col min="9471" max="9471" width="10.42578125" customWidth="1"/>
    <col min="9472" max="9472" width="13.7109375" bestFit="1" customWidth="1"/>
    <col min="9473" max="9473" width="11.85546875" customWidth="1"/>
    <col min="9474" max="9474" width="13.7109375" bestFit="1" customWidth="1"/>
    <col min="9475" max="9475" width="10.42578125" customWidth="1"/>
    <col min="9476" max="9476" width="13.7109375" bestFit="1" customWidth="1"/>
    <col min="9477" max="9477" width="9.5703125" customWidth="1"/>
    <col min="9478" max="9478" width="13.7109375" bestFit="1" customWidth="1"/>
    <col min="9479" max="9479" width="9.85546875" customWidth="1"/>
    <col min="9480" max="9480" width="13.7109375" bestFit="1" customWidth="1"/>
    <col min="9481" max="9481" width="9.85546875" customWidth="1"/>
    <col min="9482" max="9482" width="15.5703125" bestFit="1" customWidth="1"/>
    <col min="9483" max="9483" width="11.140625" customWidth="1"/>
    <col min="9484" max="9484" width="0" hidden="1" customWidth="1"/>
    <col min="9709" max="9709" width="10.42578125" customWidth="1"/>
    <col min="9710" max="9710" width="18.7109375" bestFit="1" customWidth="1"/>
    <col min="9711" max="9711" width="37.140625" bestFit="1" customWidth="1"/>
    <col min="9712" max="9712" width="15.85546875" customWidth="1"/>
    <col min="9713" max="9713" width="13.140625" customWidth="1"/>
    <col min="9714" max="9714" width="0" hidden="1" customWidth="1"/>
    <col min="9715" max="9715" width="21.28515625" customWidth="1"/>
    <col min="9716" max="9716" width="13" customWidth="1"/>
    <col min="9717" max="9718" width="0" hidden="1" customWidth="1"/>
    <col min="9719" max="9719" width="9.85546875" customWidth="1"/>
    <col min="9720" max="9720" width="14.7109375" customWidth="1"/>
    <col min="9721" max="9721" width="10.85546875" customWidth="1"/>
    <col min="9722" max="9722" width="13.7109375" bestFit="1" customWidth="1"/>
    <col min="9723" max="9723" width="11.5703125" customWidth="1"/>
    <col min="9724" max="9724" width="13.7109375" bestFit="1" customWidth="1"/>
    <col min="9725" max="9725" width="11" customWidth="1"/>
    <col min="9726" max="9726" width="13.7109375" bestFit="1" customWidth="1"/>
    <col min="9727" max="9727" width="10.42578125" customWidth="1"/>
    <col min="9728" max="9728" width="13.7109375" bestFit="1" customWidth="1"/>
    <col min="9729" max="9729" width="11.85546875" customWidth="1"/>
    <col min="9730" max="9730" width="13.7109375" bestFit="1" customWidth="1"/>
    <col min="9731" max="9731" width="10.42578125" customWidth="1"/>
    <col min="9732" max="9732" width="13.7109375" bestFit="1" customWidth="1"/>
    <col min="9733" max="9733" width="9.5703125" customWidth="1"/>
    <col min="9734" max="9734" width="13.7109375" bestFit="1" customWidth="1"/>
    <col min="9735" max="9735" width="9.85546875" customWidth="1"/>
    <col min="9736" max="9736" width="13.7109375" bestFit="1" customWidth="1"/>
    <col min="9737" max="9737" width="9.85546875" customWidth="1"/>
    <col min="9738" max="9738" width="15.5703125" bestFit="1" customWidth="1"/>
    <col min="9739" max="9739" width="11.140625" customWidth="1"/>
    <col min="9740" max="9740" width="0" hidden="1" customWidth="1"/>
    <col min="9965" max="9965" width="10.42578125" customWidth="1"/>
    <col min="9966" max="9966" width="18.7109375" bestFit="1" customWidth="1"/>
    <col min="9967" max="9967" width="37.140625" bestFit="1" customWidth="1"/>
    <col min="9968" max="9968" width="15.85546875" customWidth="1"/>
    <col min="9969" max="9969" width="13.140625" customWidth="1"/>
    <col min="9970" max="9970" width="0" hidden="1" customWidth="1"/>
    <col min="9971" max="9971" width="21.28515625" customWidth="1"/>
    <col min="9972" max="9972" width="13" customWidth="1"/>
    <col min="9973" max="9974" width="0" hidden="1" customWidth="1"/>
    <col min="9975" max="9975" width="9.85546875" customWidth="1"/>
    <col min="9976" max="9976" width="14.7109375" customWidth="1"/>
    <col min="9977" max="9977" width="10.85546875" customWidth="1"/>
    <col min="9978" max="9978" width="13.7109375" bestFit="1" customWidth="1"/>
    <col min="9979" max="9979" width="11.5703125" customWidth="1"/>
    <col min="9980" max="9980" width="13.7109375" bestFit="1" customWidth="1"/>
    <col min="9981" max="9981" width="11" customWidth="1"/>
    <col min="9982" max="9982" width="13.7109375" bestFit="1" customWidth="1"/>
    <col min="9983" max="9983" width="10.42578125" customWidth="1"/>
    <col min="9984" max="9984" width="13.7109375" bestFit="1" customWidth="1"/>
    <col min="9985" max="9985" width="11.85546875" customWidth="1"/>
    <col min="9986" max="9986" width="13.7109375" bestFit="1" customWidth="1"/>
    <col min="9987" max="9987" width="10.42578125" customWidth="1"/>
    <col min="9988" max="9988" width="13.7109375" bestFit="1" customWidth="1"/>
    <col min="9989" max="9989" width="9.5703125" customWidth="1"/>
    <col min="9990" max="9990" width="13.7109375" bestFit="1" customWidth="1"/>
    <col min="9991" max="9991" width="9.85546875" customWidth="1"/>
    <col min="9992" max="9992" width="13.7109375" bestFit="1" customWidth="1"/>
    <col min="9993" max="9993" width="9.85546875" customWidth="1"/>
    <col min="9994" max="9994" width="15.5703125" bestFit="1" customWidth="1"/>
    <col min="9995" max="9995" width="11.140625" customWidth="1"/>
    <col min="9996" max="9996" width="0" hidden="1" customWidth="1"/>
    <col min="10221" max="10221" width="10.42578125" customWidth="1"/>
    <col min="10222" max="10222" width="18.7109375" bestFit="1" customWidth="1"/>
    <col min="10223" max="10223" width="37.140625" bestFit="1" customWidth="1"/>
    <col min="10224" max="10224" width="15.85546875" customWidth="1"/>
    <col min="10225" max="10225" width="13.140625" customWidth="1"/>
    <col min="10226" max="10226" width="0" hidden="1" customWidth="1"/>
    <col min="10227" max="10227" width="21.28515625" customWidth="1"/>
    <col min="10228" max="10228" width="13" customWidth="1"/>
    <col min="10229" max="10230" width="0" hidden="1" customWidth="1"/>
    <col min="10231" max="10231" width="9.85546875" customWidth="1"/>
    <col min="10232" max="10232" width="14.7109375" customWidth="1"/>
    <col min="10233" max="10233" width="10.85546875" customWidth="1"/>
    <col min="10234" max="10234" width="13.7109375" bestFit="1" customWidth="1"/>
    <col min="10235" max="10235" width="11.5703125" customWidth="1"/>
    <col min="10236" max="10236" width="13.7109375" bestFit="1" customWidth="1"/>
    <col min="10237" max="10237" width="11" customWidth="1"/>
    <col min="10238" max="10238" width="13.7109375" bestFit="1" customWidth="1"/>
    <col min="10239" max="10239" width="10.42578125" customWidth="1"/>
    <col min="10240" max="10240" width="13.7109375" bestFit="1" customWidth="1"/>
    <col min="10241" max="10241" width="11.85546875" customWidth="1"/>
    <col min="10242" max="10242" width="13.7109375" bestFit="1" customWidth="1"/>
    <col min="10243" max="10243" width="10.42578125" customWidth="1"/>
    <col min="10244" max="10244" width="13.7109375" bestFit="1" customWidth="1"/>
    <col min="10245" max="10245" width="9.5703125" customWidth="1"/>
    <col min="10246" max="10246" width="13.7109375" bestFit="1" customWidth="1"/>
    <col min="10247" max="10247" width="9.85546875" customWidth="1"/>
    <col min="10248" max="10248" width="13.7109375" bestFit="1" customWidth="1"/>
    <col min="10249" max="10249" width="9.85546875" customWidth="1"/>
    <col min="10250" max="10250" width="15.5703125" bestFit="1" customWidth="1"/>
    <col min="10251" max="10251" width="11.140625" customWidth="1"/>
    <col min="10252" max="10252" width="0" hidden="1" customWidth="1"/>
    <col min="10477" max="10477" width="10.42578125" customWidth="1"/>
    <col min="10478" max="10478" width="18.7109375" bestFit="1" customWidth="1"/>
    <col min="10479" max="10479" width="37.140625" bestFit="1" customWidth="1"/>
    <col min="10480" max="10480" width="15.85546875" customWidth="1"/>
    <col min="10481" max="10481" width="13.140625" customWidth="1"/>
    <col min="10482" max="10482" width="0" hidden="1" customWidth="1"/>
    <col min="10483" max="10483" width="21.28515625" customWidth="1"/>
    <col min="10484" max="10484" width="13" customWidth="1"/>
    <col min="10485" max="10486" width="0" hidden="1" customWidth="1"/>
    <col min="10487" max="10487" width="9.85546875" customWidth="1"/>
    <col min="10488" max="10488" width="14.7109375" customWidth="1"/>
    <col min="10489" max="10489" width="10.85546875" customWidth="1"/>
    <col min="10490" max="10490" width="13.7109375" bestFit="1" customWidth="1"/>
    <col min="10491" max="10491" width="11.5703125" customWidth="1"/>
    <col min="10492" max="10492" width="13.7109375" bestFit="1" customWidth="1"/>
    <col min="10493" max="10493" width="11" customWidth="1"/>
    <col min="10494" max="10494" width="13.7109375" bestFit="1" customWidth="1"/>
    <col min="10495" max="10495" width="10.42578125" customWidth="1"/>
    <col min="10496" max="10496" width="13.7109375" bestFit="1" customWidth="1"/>
    <col min="10497" max="10497" width="11.85546875" customWidth="1"/>
    <col min="10498" max="10498" width="13.7109375" bestFit="1" customWidth="1"/>
    <col min="10499" max="10499" width="10.42578125" customWidth="1"/>
    <col min="10500" max="10500" width="13.7109375" bestFit="1" customWidth="1"/>
    <col min="10501" max="10501" width="9.5703125" customWidth="1"/>
    <col min="10502" max="10502" width="13.7109375" bestFit="1" customWidth="1"/>
    <col min="10503" max="10503" width="9.85546875" customWidth="1"/>
    <col min="10504" max="10504" width="13.7109375" bestFit="1" customWidth="1"/>
    <col min="10505" max="10505" width="9.85546875" customWidth="1"/>
    <col min="10506" max="10506" width="15.5703125" bestFit="1" customWidth="1"/>
    <col min="10507" max="10507" width="11.140625" customWidth="1"/>
    <col min="10508" max="10508" width="0" hidden="1" customWidth="1"/>
    <col min="10733" max="10733" width="10.42578125" customWidth="1"/>
    <col min="10734" max="10734" width="18.7109375" bestFit="1" customWidth="1"/>
    <col min="10735" max="10735" width="37.140625" bestFit="1" customWidth="1"/>
    <col min="10736" max="10736" width="15.85546875" customWidth="1"/>
    <col min="10737" max="10737" width="13.140625" customWidth="1"/>
    <col min="10738" max="10738" width="0" hidden="1" customWidth="1"/>
    <col min="10739" max="10739" width="21.28515625" customWidth="1"/>
    <col min="10740" max="10740" width="13" customWidth="1"/>
    <col min="10741" max="10742" width="0" hidden="1" customWidth="1"/>
    <col min="10743" max="10743" width="9.85546875" customWidth="1"/>
    <col min="10744" max="10744" width="14.7109375" customWidth="1"/>
    <col min="10745" max="10745" width="10.85546875" customWidth="1"/>
    <col min="10746" max="10746" width="13.7109375" bestFit="1" customWidth="1"/>
    <col min="10747" max="10747" width="11.5703125" customWidth="1"/>
    <col min="10748" max="10748" width="13.7109375" bestFit="1" customWidth="1"/>
    <col min="10749" max="10749" width="11" customWidth="1"/>
    <col min="10750" max="10750" width="13.7109375" bestFit="1" customWidth="1"/>
    <col min="10751" max="10751" width="10.42578125" customWidth="1"/>
    <col min="10752" max="10752" width="13.7109375" bestFit="1" customWidth="1"/>
    <col min="10753" max="10753" width="11.85546875" customWidth="1"/>
    <col min="10754" max="10754" width="13.7109375" bestFit="1" customWidth="1"/>
    <col min="10755" max="10755" width="10.42578125" customWidth="1"/>
    <col min="10756" max="10756" width="13.7109375" bestFit="1" customWidth="1"/>
    <col min="10757" max="10757" width="9.5703125" customWidth="1"/>
    <col min="10758" max="10758" width="13.7109375" bestFit="1" customWidth="1"/>
    <col min="10759" max="10759" width="9.85546875" customWidth="1"/>
    <col min="10760" max="10760" width="13.7109375" bestFit="1" customWidth="1"/>
    <col min="10761" max="10761" width="9.85546875" customWidth="1"/>
    <col min="10762" max="10762" width="15.5703125" bestFit="1" customWidth="1"/>
    <col min="10763" max="10763" width="11.140625" customWidth="1"/>
    <col min="10764" max="10764" width="0" hidden="1" customWidth="1"/>
    <col min="10989" max="10989" width="10.42578125" customWidth="1"/>
    <col min="10990" max="10990" width="18.7109375" bestFit="1" customWidth="1"/>
    <col min="10991" max="10991" width="37.140625" bestFit="1" customWidth="1"/>
    <col min="10992" max="10992" width="15.85546875" customWidth="1"/>
    <col min="10993" max="10993" width="13.140625" customWidth="1"/>
    <col min="10994" max="10994" width="0" hidden="1" customWidth="1"/>
    <col min="10995" max="10995" width="21.28515625" customWidth="1"/>
    <col min="10996" max="10996" width="13" customWidth="1"/>
    <col min="10997" max="10998" width="0" hidden="1" customWidth="1"/>
    <col min="10999" max="10999" width="9.85546875" customWidth="1"/>
    <col min="11000" max="11000" width="14.7109375" customWidth="1"/>
    <col min="11001" max="11001" width="10.85546875" customWidth="1"/>
    <col min="11002" max="11002" width="13.7109375" bestFit="1" customWidth="1"/>
    <col min="11003" max="11003" width="11.5703125" customWidth="1"/>
    <col min="11004" max="11004" width="13.7109375" bestFit="1" customWidth="1"/>
    <col min="11005" max="11005" width="11" customWidth="1"/>
    <col min="11006" max="11006" width="13.7109375" bestFit="1" customWidth="1"/>
    <col min="11007" max="11007" width="10.42578125" customWidth="1"/>
    <col min="11008" max="11008" width="13.7109375" bestFit="1" customWidth="1"/>
    <col min="11009" max="11009" width="11.85546875" customWidth="1"/>
    <col min="11010" max="11010" width="13.7109375" bestFit="1" customWidth="1"/>
    <col min="11011" max="11011" width="10.42578125" customWidth="1"/>
    <col min="11012" max="11012" width="13.7109375" bestFit="1" customWidth="1"/>
    <col min="11013" max="11013" width="9.5703125" customWidth="1"/>
    <col min="11014" max="11014" width="13.7109375" bestFit="1" customWidth="1"/>
    <col min="11015" max="11015" width="9.85546875" customWidth="1"/>
    <col min="11016" max="11016" width="13.7109375" bestFit="1" customWidth="1"/>
    <col min="11017" max="11017" width="9.85546875" customWidth="1"/>
    <col min="11018" max="11018" width="15.5703125" bestFit="1" customWidth="1"/>
    <col min="11019" max="11019" width="11.140625" customWidth="1"/>
    <col min="11020" max="11020" width="0" hidden="1" customWidth="1"/>
    <col min="11245" max="11245" width="10.42578125" customWidth="1"/>
    <col min="11246" max="11246" width="18.7109375" bestFit="1" customWidth="1"/>
    <col min="11247" max="11247" width="37.140625" bestFit="1" customWidth="1"/>
    <col min="11248" max="11248" width="15.85546875" customWidth="1"/>
    <col min="11249" max="11249" width="13.140625" customWidth="1"/>
    <col min="11250" max="11250" width="0" hidden="1" customWidth="1"/>
    <col min="11251" max="11251" width="21.28515625" customWidth="1"/>
    <col min="11252" max="11252" width="13" customWidth="1"/>
    <col min="11253" max="11254" width="0" hidden="1" customWidth="1"/>
    <col min="11255" max="11255" width="9.85546875" customWidth="1"/>
    <col min="11256" max="11256" width="14.7109375" customWidth="1"/>
    <col min="11257" max="11257" width="10.85546875" customWidth="1"/>
    <col min="11258" max="11258" width="13.7109375" bestFit="1" customWidth="1"/>
    <col min="11259" max="11259" width="11.5703125" customWidth="1"/>
    <col min="11260" max="11260" width="13.7109375" bestFit="1" customWidth="1"/>
    <col min="11261" max="11261" width="11" customWidth="1"/>
    <col min="11262" max="11262" width="13.7109375" bestFit="1" customWidth="1"/>
    <col min="11263" max="11263" width="10.42578125" customWidth="1"/>
    <col min="11264" max="11264" width="13.7109375" bestFit="1" customWidth="1"/>
    <col min="11265" max="11265" width="11.85546875" customWidth="1"/>
    <col min="11266" max="11266" width="13.7109375" bestFit="1" customWidth="1"/>
    <col min="11267" max="11267" width="10.42578125" customWidth="1"/>
    <col min="11268" max="11268" width="13.7109375" bestFit="1" customWidth="1"/>
    <col min="11269" max="11269" width="9.5703125" customWidth="1"/>
    <col min="11270" max="11270" width="13.7109375" bestFit="1" customWidth="1"/>
    <col min="11271" max="11271" width="9.85546875" customWidth="1"/>
    <col min="11272" max="11272" width="13.7109375" bestFit="1" customWidth="1"/>
    <col min="11273" max="11273" width="9.85546875" customWidth="1"/>
    <col min="11274" max="11274" width="15.5703125" bestFit="1" customWidth="1"/>
    <col min="11275" max="11275" width="11.140625" customWidth="1"/>
    <col min="11276" max="11276" width="0" hidden="1" customWidth="1"/>
    <col min="11501" max="11501" width="10.42578125" customWidth="1"/>
    <col min="11502" max="11502" width="18.7109375" bestFit="1" customWidth="1"/>
    <col min="11503" max="11503" width="37.140625" bestFit="1" customWidth="1"/>
    <col min="11504" max="11504" width="15.85546875" customWidth="1"/>
    <col min="11505" max="11505" width="13.140625" customWidth="1"/>
    <col min="11506" max="11506" width="0" hidden="1" customWidth="1"/>
    <col min="11507" max="11507" width="21.28515625" customWidth="1"/>
    <col min="11508" max="11508" width="13" customWidth="1"/>
    <col min="11509" max="11510" width="0" hidden="1" customWidth="1"/>
    <col min="11511" max="11511" width="9.85546875" customWidth="1"/>
    <col min="11512" max="11512" width="14.7109375" customWidth="1"/>
    <col min="11513" max="11513" width="10.85546875" customWidth="1"/>
    <col min="11514" max="11514" width="13.7109375" bestFit="1" customWidth="1"/>
    <col min="11515" max="11515" width="11.5703125" customWidth="1"/>
    <col min="11516" max="11516" width="13.7109375" bestFit="1" customWidth="1"/>
    <col min="11517" max="11517" width="11" customWidth="1"/>
    <col min="11518" max="11518" width="13.7109375" bestFit="1" customWidth="1"/>
    <col min="11519" max="11519" width="10.42578125" customWidth="1"/>
    <col min="11520" max="11520" width="13.7109375" bestFit="1" customWidth="1"/>
    <col min="11521" max="11521" width="11.85546875" customWidth="1"/>
    <col min="11522" max="11522" width="13.7109375" bestFit="1" customWidth="1"/>
    <col min="11523" max="11523" width="10.42578125" customWidth="1"/>
    <col min="11524" max="11524" width="13.7109375" bestFit="1" customWidth="1"/>
    <col min="11525" max="11525" width="9.5703125" customWidth="1"/>
    <col min="11526" max="11526" width="13.7109375" bestFit="1" customWidth="1"/>
    <col min="11527" max="11527" width="9.85546875" customWidth="1"/>
    <col min="11528" max="11528" width="13.7109375" bestFit="1" customWidth="1"/>
    <col min="11529" max="11529" width="9.85546875" customWidth="1"/>
    <col min="11530" max="11530" width="15.5703125" bestFit="1" customWidth="1"/>
    <col min="11531" max="11531" width="11.140625" customWidth="1"/>
    <col min="11532" max="11532" width="0" hidden="1" customWidth="1"/>
    <col min="11757" max="11757" width="10.42578125" customWidth="1"/>
    <col min="11758" max="11758" width="18.7109375" bestFit="1" customWidth="1"/>
    <col min="11759" max="11759" width="37.140625" bestFit="1" customWidth="1"/>
    <col min="11760" max="11760" width="15.85546875" customWidth="1"/>
    <col min="11761" max="11761" width="13.140625" customWidth="1"/>
    <col min="11762" max="11762" width="0" hidden="1" customWidth="1"/>
    <col min="11763" max="11763" width="21.28515625" customWidth="1"/>
    <col min="11764" max="11764" width="13" customWidth="1"/>
    <col min="11765" max="11766" width="0" hidden="1" customWidth="1"/>
    <col min="11767" max="11767" width="9.85546875" customWidth="1"/>
    <col min="11768" max="11768" width="14.7109375" customWidth="1"/>
    <col min="11769" max="11769" width="10.85546875" customWidth="1"/>
    <col min="11770" max="11770" width="13.7109375" bestFit="1" customWidth="1"/>
    <col min="11771" max="11771" width="11.5703125" customWidth="1"/>
    <col min="11772" max="11772" width="13.7109375" bestFit="1" customWidth="1"/>
    <col min="11773" max="11773" width="11" customWidth="1"/>
    <col min="11774" max="11774" width="13.7109375" bestFit="1" customWidth="1"/>
    <col min="11775" max="11775" width="10.42578125" customWidth="1"/>
    <col min="11776" max="11776" width="13.7109375" bestFit="1" customWidth="1"/>
    <col min="11777" max="11777" width="11.85546875" customWidth="1"/>
    <col min="11778" max="11778" width="13.7109375" bestFit="1" customWidth="1"/>
    <col min="11779" max="11779" width="10.42578125" customWidth="1"/>
    <col min="11780" max="11780" width="13.7109375" bestFit="1" customWidth="1"/>
    <col min="11781" max="11781" width="9.5703125" customWidth="1"/>
    <col min="11782" max="11782" width="13.7109375" bestFit="1" customWidth="1"/>
    <col min="11783" max="11783" width="9.85546875" customWidth="1"/>
    <col min="11784" max="11784" width="13.7109375" bestFit="1" customWidth="1"/>
    <col min="11785" max="11785" width="9.85546875" customWidth="1"/>
    <col min="11786" max="11786" width="15.5703125" bestFit="1" customWidth="1"/>
    <col min="11787" max="11787" width="11.140625" customWidth="1"/>
    <col min="11788" max="11788" width="0" hidden="1" customWidth="1"/>
    <col min="12013" max="12013" width="10.42578125" customWidth="1"/>
    <col min="12014" max="12014" width="18.7109375" bestFit="1" customWidth="1"/>
    <col min="12015" max="12015" width="37.140625" bestFit="1" customWidth="1"/>
    <col min="12016" max="12016" width="15.85546875" customWidth="1"/>
    <col min="12017" max="12017" width="13.140625" customWidth="1"/>
    <col min="12018" max="12018" width="0" hidden="1" customWidth="1"/>
    <col min="12019" max="12019" width="21.28515625" customWidth="1"/>
    <col min="12020" max="12020" width="13" customWidth="1"/>
    <col min="12021" max="12022" width="0" hidden="1" customWidth="1"/>
    <col min="12023" max="12023" width="9.85546875" customWidth="1"/>
    <col min="12024" max="12024" width="14.7109375" customWidth="1"/>
    <col min="12025" max="12025" width="10.85546875" customWidth="1"/>
    <col min="12026" max="12026" width="13.7109375" bestFit="1" customWidth="1"/>
    <col min="12027" max="12027" width="11.5703125" customWidth="1"/>
    <col min="12028" max="12028" width="13.7109375" bestFit="1" customWidth="1"/>
    <col min="12029" max="12029" width="11" customWidth="1"/>
    <col min="12030" max="12030" width="13.7109375" bestFit="1" customWidth="1"/>
    <col min="12031" max="12031" width="10.42578125" customWidth="1"/>
    <col min="12032" max="12032" width="13.7109375" bestFit="1" customWidth="1"/>
    <col min="12033" max="12033" width="11.85546875" customWidth="1"/>
    <col min="12034" max="12034" width="13.7109375" bestFit="1" customWidth="1"/>
    <col min="12035" max="12035" width="10.42578125" customWidth="1"/>
    <col min="12036" max="12036" width="13.7109375" bestFit="1" customWidth="1"/>
    <col min="12037" max="12037" width="9.5703125" customWidth="1"/>
    <col min="12038" max="12038" width="13.7109375" bestFit="1" customWidth="1"/>
    <col min="12039" max="12039" width="9.85546875" customWidth="1"/>
    <col min="12040" max="12040" width="13.7109375" bestFit="1" customWidth="1"/>
    <col min="12041" max="12041" width="9.85546875" customWidth="1"/>
    <col min="12042" max="12042" width="15.5703125" bestFit="1" customWidth="1"/>
    <col min="12043" max="12043" width="11.140625" customWidth="1"/>
    <col min="12044" max="12044" width="0" hidden="1" customWidth="1"/>
    <col min="12269" max="12269" width="10.42578125" customWidth="1"/>
    <col min="12270" max="12270" width="18.7109375" bestFit="1" customWidth="1"/>
    <col min="12271" max="12271" width="37.140625" bestFit="1" customWidth="1"/>
    <col min="12272" max="12272" width="15.85546875" customWidth="1"/>
    <col min="12273" max="12273" width="13.140625" customWidth="1"/>
    <col min="12274" max="12274" width="0" hidden="1" customWidth="1"/>
    <col min="12275" max="12275" width="21.28515625" customWidth="1"/>
    <col min="12276" max="12276" width="13" customWidth="1"/>
    <col min="12277" max="12278" width="0" hidden="1" customWidth="1"/>
    <col min="12279" max="12279" width="9.85546875" customWidth="1"/>
    <col min="12280" max="12280" width="14.7109375" customWidth="1"/>
    <col min="12281" max="12281" width="10.85546875" customWidth="1"/>
    <col min="12282" max="12282" width="13.7109375" bestFit="1" customWidth="1"/>
    <col min="12283" max="12283" width="11.5703125" customWidth="1"/>
    <col min="12284" max="12284" width="13.7109375" bestFit="1" customWidth="1"/>
    <col min="12285" max="12285" width="11" customWidth="1"/>
    <col min="12286" max="12286" width="13.7109375" bestFit="1" customWidth="1"/>
    <col min="12287" max="12287" width="10.42578125" customWidth="1"/>
    <col min="12288" max="12288" width="13.7109375" bestFit="1" customWidth="1"/>
    <col min="12289" max="12289" width="11.85546875" customWidth="1"/>
    <col min="12290" max="12290" width="13.7109375" bestFit="1" customWidth="1"/>
    <col min="12291" max="12291" width="10.42578125" customWidth="1"/>
    <col min="12292" max="12292" width="13.7109375" bestFit="1" customWidth="1"/>
    <col min="12293" max="12293" width="9.5703125" customWidth="1"/>
    <col min="12294" max="12294" width="13.7109375" bestFit="1" customWidth="1"/>
    <col min="12295" max="12295" width="9.85546875" customWidth="1"/>
    <col min="12296" max="12296" width="13.7109375" bestFit="1" customWidth="1"/>
    <col min="12297" max="12297" width="9.85546875" customWidth="1"/>
    <col min="12298" max="12298" width="15.5703125" bestFit="1" customWidth="1"/>
    <col min="12299" max="12299" width="11.140625" customWidth="1"/>
    <col min="12300" max="12300" width="0" hidden="1" customWidth="1"/>
    <col min="12525" max="12525" width="10.42578125" customWidth="1"/>
    <col min="12526" max="12526" width="18.7109375" bestFit="1" customWidth="1"/>
    <col min="12527" max="12527" width="37.140625" bestFit="1" customWidth="1"/>
    <col min="12528" max="12528" width="15.85546875" customWidth="1"/>
    <col min="12529" max="12529" width="13.140625" customWidth="1"/>
    <col min="12530" max="12530" width="0" hidden="1" customWidth="1"/>
    <col min="12531" max="12531" width="21.28515625" customWidth="1"/>
    <col min="12532" max="12532" width="13" customWidth="1"/>
    <col min="12533" max="12534" width="0" hidden="1" customWidth="1"/>
    <col min="12535" max="12535" width="9.85546875" customWidth="1"/>
    <col min="12536" max="12536" width="14.7109375" customWidth="1"/>
    <col min="12537" max="12537" width="10.85546875" customWidth="1"/>
    <col min="12538" max="12538" width="13.7109375" bestFit="1" customWidth="1"/>
    <col min="12539" max="12539" width="11.5703125" customWidth="1"/>
    <col min="12540" max="12540" width="13.7109375" bestFit="1" customWidth="1"/>
    <col min="12541" max="12541" width="11" customWidth="1"/>
    <col min="12542" max="12542" width="13.7109375" bestFit="1" customWidth="1"/>
    <col min="12543" max="12543" width="10.42578125" customWidth="1"/>
    <col min="12544" max="12544" width="13.7109375" bestFit="1" customWidth="1"/>
    <col min="12545" max="12545" width="11.85546875" customWidth="1"/>
    <col min="12546" max="12546" width="13.7109375" bestFit="1" customWidth="1"/>
    <col min="12547" max="12547" width="10.42578125" customWidth="1"/>
    <col min="12548" max="12548" width="13.7109375" bestFit="1" customWidth="1"/>
    <col min="12549" max="12549" width="9.5703125" customWidth="1"/>
    <col min="12550" max="12550" width="13.7109375" bestFit="1" customWidth="1"/>
    <col min="12551" max="12551" width="9.85546875" customWidth="1"/>
    <col min="12552" max="12552" width="13.7109375" bestFit="1" customWidth="1"/>
    <col min="12553" max="12553" width="9.85546875" customWidth="1"/>
    <col min="12554" max="12554" width="15.5703125" bestFit="1" customWidth="1"/>
    <col min="12555" max="12555" width="11.140625" customWidth="1"/>
    <col min="12556" max="12556" width="0" hidden="1" customWidth="1"/>
    <col min="12781" max="12781" width="10.42578125" customWidth="1"/>
    <col min="12782" max="12782" width="18.7109375" bestFit="1" customWidth="1"/>
    <col min="12783" max="12783" width="37.140625" bestFit="1" customWidth="1"/>
    <col min="12784" max="12784" width="15.85546875" customWidth="1"/>
    <col min="12785" max="12785" width="13.140625" customWidth="1"/>
    <col min="12786" max="12786" width="0" hidden="1" customWidth="1"/>
    <col min="12787" max="12787" width="21.28515625" customWidth="1"/>
    <col min="12788" max="12788" width="13" customWidth="1"/>
    <col min="12789" max="12790" width="0" hidden="1" customWidth="1"/>
    <col min="12791" max="12791" width="9.85546875" customWidth="1"/>
    <col min="12792" max="12792" width="14.7109375" customWidth="1"/>
    <col min="12793" max="12793" width="10.85546875" customWidth="1"/>
    <col min="12794" max="12794" width="13.7109375" bestFit="1" customWidth="1"/>
    <col min="12795" max="12795" width="11.5703125" customWidth="1"/>
    <col min="12796" max="12796" width="13.7109375" bestFit="1" customWidth="1"/>
    <col min="12797" max="12797" width="11" customWidth="1"/>
    <col min="12798" max="12798" width="13.7109375" bestFit="1" customWidth="1"/>
    <col min="12799" max="12799" width="10.42578125" customWidth="1"/>
    <col min="12800" max="12800" width="13.7109375" bestFit="1" customWidth="1"/>
    <col min="12801" max="12801" width="11.85546875" customWidth="1"/>
    <col min="12802" max="12802" width="13.7109375" bestFit="1" customWidth="1"/>
    <col min="12803" max="12803" width="10.42578125" customWidth="1"/>
    <col min="12804" max="12804" width="13.7109375" bestFit="1" customWidth="1"/>
    <col min="12805" max="12805" width="9.5703125" customWidth="1"/>
    <col min="12806" max="12806" width="13.7109375" bestFit="1" customWidth="1"/>
    <col min="12807" max="12807" width="9.85546875" customWidth="1"/>
    <col min="12808" max="12808" width="13.7109375" bestFit="1" customWidth="1"/>
    <col min="12809" max="12809" width="9.85546875" customWidth="1"/>
    <col min="12810" max="12810" width="15.5703125" bestFit="1" customWidth="1"/>
    <col min="12811" max="12811" width="11.140625" customWidth="1"/>
    <col min="12812" max="12812" width="0" hidden="1" customWidth="1"/>
    <col min="13037" max="13037" width="10.42578125" customWidth="1"/>
    <col min="13038" max="13038" width="18.7109375" bestFit="1" customWidth="1"/>
    <col min="13039" max="13039" width="37.140625" bestFit="1" customWidth="1"/>
    <col min="13040" max="13040" width="15.85546875" customWidth="1"/>
    <col min="13041" max="13041" width="13.140625" customWidth="1"/>
    <col min="13042" max="13042" width="0" hidden="1" customWidth="1"/>
    <col min="13043" max="13043" width="21.28515625" customWidth="1"/>
    <col min="13044" max="13044" width="13" customWidth="1"/>
    <col min="13045" max="13046" width="0" hidden="1" customWidth="1"/>
    <col min="13047" max="13047" width="9.85546875" customWidth="1"/>
    <col min="13048" max="13048" width="14.7109375" customWidth="1"/>
    <col min="13049" max="13049" width="10.85546875" customWidth="1"/>
    <col min="13050" max="13050" width="13.7109375" bestFit="1" customWidth="1"/>
    <col min="13051" max="13051" width="11.5703125" customWidth="1"/>
    <col min="13052" max="13052" width="13.7109375" bestFit="1" customWidth="1"/>
    <col min="13053" max="13053" width="11" customWidth="1"/>
    <col min="13054" max="13054" width="13.7109375" bestFit="1" customWidth="1"/>
    <col min="13055" max="13055" width="10.42578125" customWidth="1"/>
    <col min="13056" max="13056" width="13.7109375" bestFit="1" customWidth="1"/>
    <col min="13057" max="13057" width="11.85546875" customWidth="1"/>
    <col min="13058" max="13058" width="13.7109375" bestFit="1" customWidth="1"/>
    <col min="13059" max="13059" width="10.42578125" customWidth="1"/>
    <col min="13060" max="13060" width="13.7109375" bestFit="1" customWidth="1"/>
    <col min="13061" max="13061" width="9.5703125" customWidth="1"/>
    <col min="13062" max="13062" width="13.7109375" bestFit="1" customWidth="1"/>
    <col min="13063" max="13063" width="9.85546875" customWidth="1"/>
    <col min="13064" max="13064" width="13.7109375" bestFit="1" customWidth="1"/>
    <col min="13065" max="13065" width="9.85546875" customWidth="1"/>
    <col min="13066" max="13066" width="15.5703125" bestFit="1" customWidth="1"/>
    <col min="13067" max="13067" width="11.140625" customWidth="1"/>
    <col min="13068" max="13068" width="0" hidden="1" customWidth="1"/>
    <col min="13293" max="13293" width="10.42578125" customWidth="1"/>
    <col min="13294" max="13294" width="18.7109375" bestFit="1" customWidth="1"/>
    <col min="13295" max="13295" width="37.140625" bestFit="1" customWidth="1"/>
    <col min="13296" max="13296" width="15.85546875" customWidth="1"/>
    <col min="13297" max="13297" width="13.140625" customWidth="1"/>
    <col min="13298" max="13298" width="0" hidden="1" customWidth="1"/>
    <col min="13299" max="13299" width="21.28515625" customWidth="1"/>
    <col min="13300" max="13300" width="13" customWidth="1"/>
    <col min="13301" max="13302" width="0" hidden="1" customWidth="1"/>
    <col min="13303" max="13303" width="9.85546875" customWidth="1"/>
    <col min="13304" max="13304" width="14.7109375" customWidth="1"/>
    <col min="13305" max="13305" width="10.85546875" customWidth="1"/>
    <col min="13306" max="13306" width="13.7109375" bestFit="1" customWidth="1"/>
    <col min="13307" max="13307" width="11.5703125" customWidth="1"/>
    <col min="13308" max="13308" width="13.7109375" bestFit="1" customWidth="1"/>
    <col min="13309" max="13309" width="11" customWidth="1"/>
    <col min="13310" max="13310" width="13.7109375" bestFit="1" customWidth="1"/>
    <col min="13311" max="13311" width="10.42578125" customWidth="1"/>
    <col min="13312" max="13312" width="13.7109375" bestFit="1" customWidth="1"/>
    <col min="13313" max="13313" width="11.85546875" customWidth="1"/>
    <col min="13314" max="13314" width="13.7109375" bestFit="1" customWidth="1"/>
    <col min="13315" max="13315" width="10.42578125" customWidth="1"/>
    <col min="13316" max="13316" width="13.7109375" bestFit="1" customWidth="1"/>
    <col min="13317" max="13317" width="9.5703125" customWidth="1"/>
    <col min="13318" max="13318" width="13.7109375" bestFit="1" customWidth="1"/>
    <col min="13319" max="13319" width="9.85546875" customWidth="1"/>
    <col min="13320" max="13320" width="13.7109375" bestFit="1" customWidth="1"/>
    <col min="13321" max="13321" width="9.85546875" customWidth="1"/>
    <col min="13322" max="13322" width="15.5703125" bestFit="1" customWidth="1"/>
    <col min="13323" max="13323" width="11.140625" customWidth="1"/>
    <col min="13324" max="13324" width="0" hidden="1" customWidth="1"/>
    <col min="13549" max="13549" width="10.42578125" customWidth="1"/>
    <col min="13550" max="13550" width="18.7109375" bestFit="1" customWidth="1"/>
    <col min="13551" max="13551" width="37.140625" bestFit="1" customWidth="1"/>
    <col min="13552" max="13552" width="15.85546875" customWidth="1"/>
    <col min="13553" max="13553" width="13.140625" customWidth="1"/>
    <col min="13554" max="13554" width="0" hidden="1" customWidth="1"/>
    <col min="13555" max="13555" width="21.28515625" customWidth="1"/>
    <col min="13556" max="13556" width="13" customWidth="1"/>
    <col min="13557" max="13558" width="0" hidden="1" customWidth="1"/>
    <col min="13559" max="13559" width="9.85546875" customWidth="1"/>
    <col min="13560" max="13560" width="14.7109375" customWidth="1"/>
    <col min="13561" max="13561" width="10.85546875" customWidth="1"/>
    <col min="13562" max="13562" width="13.7109375" bestFit="1" customWidth="1"/>
    <col min="13563" max="13563" width="11.5703125" customWidth="1"/>
    <col min="13564" max="13564" width="13.7109375" bestFit="1" customWidth="1"/>
    <col min="13565" max="13565" width="11" customWidth="1"/>
    <col min="13566" max="13566" width="13.7109375" bestFit="1" customWidth="1"/>
    <col min="13567" max="13567" width="10.42578125" customWidth="1"/>
    <col min="13568" max="13568" width="13.7109375" bestFit="1" customWidth="1"/>
    <col min="13569" max="13569" width="11.85546875" customWidth="1"/>
    <col min="13570" max="13570" width="13.7109375" bestFit="1" customWidth="1"/>
    <col min="13571" max="13571" width="10.42578125" customWidth="1"/>
    <col min="13572" max="13572" width="13.7109375" bestFit="1" customWidth="1"/>
    <col min="13573" max="13573" width="9.5703125" customWidth="1"/>
    <col min="13574" max="13574" width="13.7109375" bestFit="1" customWidth="1"/>
    <col min="13575" max="13575" width="9.85546875" customWidth="1"/>
    <col min="13576" max="13576" width="13.7109375" bestFit="1" customWidth="1"/>
    <col min="13577" max="13577" width="9.85546875" customWidth="1"/>
    <col min="13578" max="13578" width="15.5703125" bestFit="1" customWidth="1"/>
    <col min="13579" max="13579" width="11.140625" customWidth="1"/>
    <col min="13580" max="13580" width="0" hidden="1" customWidth="1"/>
    <col min="13805" max="13805" width="10.42578125" customWidth="1"/>
    <col min="13806" max="13806" width="18.7109375" bestFit="1" customWidth="1"/>
    <col min="13807" max="13807" width="37.140625" bestFit="1" customWidth="1"/>
    <col min="13808" max="13808" width="15.85546875" customWidth="1"/>
    <col min="13809" max="13809" width="13.140625" customWidth="1"/>
    <col min="13810" max="13810" width="0" hidden="1" customWidth="1"/>
    <col min="13811" max="13811" width="21.28515625" customWidth="1"/>
    <col min="13812" max="13812" width="13" customWidth="1"/>
    <col min="13813" max="13814" width="0" hidden="1" customWidth="1"/>
    <col min="13815" max="13815" width="9.85546875" customWidth="1"/>
    <col min="13816" max="13816" width="14.7109375" customWidth="1"/>
    <col min="13817" max="13817" width="10.85546875" customWidth="1"/>
    <col min="13818" max="13818" width="13.7109375" bestFit="1" customWidth="1"/>
    <col min="13819" max="13819" width="11.5703125" customWidth="1"/>
    <col min="13820" max="13820" width="13.7109375" bestFit="1" customWidth="1"/>
    <col min="13821" max="13821" width="11" customWidth="1"/>
    <col min="13822" max="13822" width="13.7109375" bestFit="1" customWidth="1"/>
    <col min="13823" max="13823" width="10.42578125" customWidth="1"/>
    <col min="13824" max="13824" width="13.7109375" bestFit="1" customWidth="1"/>
    <col min="13825" max="13825" width="11.85546875" customWidth="1"/>
    <col min="13826" max="13826" width="13.7109375" bestFit="1" customWidth="1"/>
    <col min="13827" max="13827" width="10.42578125" customWidth="1"/>
    <col min="13828" max="13828" width="13.7109375" bestFit="1" customWidth="1"/>
    <col min="13829" max="13829" width="9.5703125" customWidth="1"/>
    <col min="13830" max="13830" width="13.7109375" bestFit="1" customWidth="1"/>
    <col min="13831" max="13831" width="9.85546875" customWidth="1"/>
    <col min="13832" max="13832" width="13.7109375" bestFit="1" customWidth="1"/>
    <col min="13833" max="13833" width="9.85546875" customWidth="1"/>
    <col min="13834" max="13834" width="15.5703125" bestFit="1" customWidth="1"/>
    <col min="13835" max="13835" width="11.140625" customWidth="1"/>
    <col min="13836" max="13836" width="0" hidden="1" customWidth="1"/>
    <col min="14061" max="14061" width="10.42578125" customWidth="1"/>
    <col min="14062" max="14062" width="18.7109375" bestFit="1" customWidth="1"/>
    <col min="14063" max="14063" width="37.140625" bestFit="1" customWidth="1"/>
    <col min="14064" max="14064" width="15.85546875" customWidth="1"/>
    <col min="14065" max="14065" width="13.140625" customWidth="1"/>
    <col min="14066" max="14066" width="0" hidden="1" customWidth="1"/>
    <col min="14067" max="14067" width="21.28515625" customWidth="1"/>
    <col min="14068" max="14068" width="13" customWidth="1"/>
    <col min="14069" max="14070" width="0" hidden="1" customWidth="1"/>
    <col min="14071" max="14071" width="9.85546875" customWidth="1"/>
    <col min="14072" max="14072" width="14.7109375" customWidth="1"/>
    <col min="14073" max="14073" width="10.85546875" customWidth="1"/>
    <col min="14074" max="14074" width="13.7109375" bestFit="1" customWidth="1"/>
    <col min="14075" max="14075" width="11.5703125" customWidth="1"/>
    <col min="14076" max="14076" width="13.7109375" bestFit="1" customWidth="1"/>
    <col min="14077" max="14077" width="11" customWidth="1"/>
    <col min="14078" max="14078" width="13.7109375" bestFit="1" customWidth="1"/>
    <col min="14079" max="14079" width="10.42578125" customWidth="1"/>
    <col min="14080" max="14080" width="13.7109375" bestFit="1" customWidth="1"/>
    <col min="14081" max="14081" width="11.85546875" customWidth="1"/>
    <col min="14082" max="14082" width="13.7109375" bestFit="1" customWidth="1"/>
    <col min="14083" max="14083" width="10.42578125" customWidth="1"/>
    <col min="14084" max="14084" width="13.7109375" bestFit="1" customWidth="1"/>
    <col min="14085" max="14085" width="9.5703125" customWidth="1"/>
    <col min="14086" max="14086" width="13.7109375" bestFit="1" customWidth="1"/>
    <col min="14087" max="14087" width="9.85546875" customWidth="1"/>
    <col min="14088" max="14088" width="13.7109375" bestFit="1" customWidth="1"/>
    <col min="14089" max="14089" width="9.85546875" customWidth="1"/>
    <col min="14090" max="14090" width="15.5703125" bestFit="1" customWidth="1"/>
    <col min="14091" max="14091" width="11.140625" customWidth="1"/>
    <col min="14092" max="14092" width="0" hidden="1" customWidth="1"/>
    <col min="14317" max="14317" width="10.42578125" customWidth="1"/>
    <col min="14318" max="14318" width="18.7109375" bestFit="1" customWidth="1"/>
    <col min="14319" max="14319" width="37.140625" bestFit="1" customWidth="1"/>
    <col min="14320" max="14320" width="15.85546875" customWidth="1"/>
    <col min="14321" max="14321" width="13.140625" customWidth="1"/>
    <col min="14322" max="14322" width="0" hidden="1" customWidth="1"/>
    <col min="14323" max="14323" width="21.28515625" customWidth="1"/>
    <col min="14324" max="14324" width="13" customWidth="1"/>
    <col min="14325" max="14326" width="0" hidden="1" customWidth="1"/>
    <col min="14327" max="14327" width="9.85546875" customWidth="1"/>
    <col min="14328" max="14328" width="14.7109375" customWidth="1"/>
    <col min="14329" max="14329" width="10.85546875" customWidth="1"/>
    <col min="14330" max="14330" width="13.7109375" bestFit="1" customWidth="1"/>
    <col min="14331" max="14331" width="11.5703125" customWidth="1"/>
    <col min="14332" max="14332" width="13.7109375" bestFit="1" customWidth="1"/>
    <col min="14333" max="14333" width="11" customWidth="1"/>
    <col min="14334" max="14334" width="13.7109375" bestFit="1" customWidth="1"/>
    <col min="14335" max="14335" width="10.42578125" customWidth="1"/>
    <col min="14336" max="14336" width="13.7109375" bestFit="1" customWidth="1"/>
    <col min="14337" max="14337" width="11.85546875" customWidth="1"/>
    <col min="14338" max="14338" width="13.7109375" bestFit="1" customWidth="1"/>
    <col min="14339" max="14339" width="10.42578125" customWidth="1"/>
    <col min="14340" max="14340" width="13.7109375" bestFit="1" customWidth="1"/>
    <col min="14341" max="14341" width="9.5703125" customWidth="1"/>
    <col min="14342" max="14342" width="13.7109375" bestFit="1" customWidth="1"/>
    <col min="14343" max="14343" width="9.85546875" customWidth="1"/>
    <col min="14344" max="14344" width="13.7109375" bestFit="1" customWidth="1"/>
    <col min="14345" max="14345" width="9.85546875" customWidth="1"/>
    <col min="14346" max="14346" width="15.5703125" bestFit="1" customWidth="1"/>
    <col min="14347" max="14347" width="11.140625" customWidth="1"/>
    <col min="14348" max="14348" width="0" hidden="1" customWidth="1"/>
    <col min="14573" max="14573" width="10.42578125" customWidth="1"/>
    <col min="14574" max="14574" width="18.7109375" bestFit="1" customWidth="1"/>
    <col min="14575" max="14575" width="37.140625" bestFit="1" customWidth="1"/>
    <col min="14576" max="14576" width="15.85546875" customWidth="1"/>
    <col min="14577" max="14577" width="13.140625" customWidth="1"/>
    <col min="14578" max="14578" width="0" hidden="1" customWidth="1"/>
    <col min="14579" max="14579" width="21.28515625" customWidth="1"/>
    <col min="14580" max="14580" width="13" customWidth="1"/>
    <col min="14581" max="14582" width="0" hidden="1" customWidth="1"/>
    <col min="14583" max="14583" width="9.85546875" customWidth="1"/>
    <col min="14584" max="14584" width="14.7109375" customWidth="1"/>
    <col min="14585" max="14585" width="10.85546875" customWidth="1"/>
    <col min="14586" max="14586" width="13.7109375" bestFit="1" customWidth="1"/>
    <col min="14587" max="14587" width="11.5703125" customWidth="1"/>
    <col min="14588" max="14588" width="13.7109375" bestFit="1" customWidth="1"/>
    <col min="14589" max="14589" width="11" customWidth="1"/>
    <col min="14590" max="14590" width="13.7109375" bestFit="1" customWidth="1"/>
    <col min="14591" max="14591" width="10.42578125" customWidth="1"/>
    <col min="14592" max="14592" width="13.7109375" bestFit="1" customWidth="1"/>
    <col min="14593" max="14593" width="11.85546875" customWidth="1"/>
    <col min="14594" max="14594" width="13.7109375" bestFit="1" customWidth="1"/>
    <col min="14595" max="14595" width="10.42578125" customWidth="1"/>
    <col min="14596" max="14596" width="13.7109375" bestFit="1" customWidth="1"/>
    <col min="14597" max="14597" width="9.5703125" customWidth="1"/>
    <col min="14598" max="14598" width="13.7109375" bestFit="1" customWidth="1"/>
    <col min="14599" max="14599" width="9.85546875" customWidth="1"/>
    <col min="14600" max="14600" width="13.7109375" bestFit="1" customWidth="1"/>
    <col min="14601" max="14601" width="9.85546875" customWidth="1"/>
    <col min="14602" max="14602" width="15.5703125" bestFit="1" customWidth="1"/>
    <col min="14603" max="14603" width="11.140625" customWidth="1"/>
    <col min="14604" max="14604" width="0" hidden="1" customWidth="1"/>
    <col min="14829" max="14829" width="10.42578125" customWidth="1"/>
    <col min="14830" max="14830" width="18.7109375" bestFit="1" customWidth="1"/>
    <col min="14831" max="14831" width="37.140625" bestFit="1" customWidth="1"/>
    <col min="14832" max="14832" width="15.85546875" customWidth="1"/>
    <col min="14833" max="14833" width="13.140625" customWidth="1"/>
    <col min="14834" max="14834" width="0" hidden="1" customWidth="1"/>
    <col min="14835" max="14835" width="21.28515625" customWidth="1"/>
    <col min="14836" max="14836" width="13" customWidth="1"/>
    <col min="14837" max="14838" width="0" hidden="1" customWidth="1"/>
    <col min="14839" max="14839" width="9.85546875" customWidth="1"/>
    <col min="14840" max="14840" width="14.7109375" customWidth="1"/>
    <col min="14841" max="14841" width="10.85546875" customWidth="1"/>
    <col min="14842" max="14842" width="13.7109375" bestFit="1" customWidth="1"/>
    <col min="14843" max="14843" width="11.5703125" customWidth="1"/>
    <col min="14844" max="14844" width="13.7109375" bestFit="1" customWidth="1"/>
    <col min="14845" max="14845" width="11" customWidth="1"/>
    <col min="14846" max="14846" width="13.7109375" bestFit="1" customWidth="1"/>
    <col min="14847" max="14847" width="10.42578125" customWidth="1"/>
    <col min="14848" max="14848" width="13.7109375" bestFit="1" customWidth="1"/>
    <col min="14849" max="14849" width="11.85546875" customWidth="1"/>
    <col min="14850" max="14850" width="13.7109375" bestFit="1" customWidth="1"/>
    <col min="14851" max="14851" width="10.42578125" customWidth="1"/>
    <col min="14852" max="14852" width="13.7109375" bestFit="1" customWidth="1"/>
    <col min="14853" max="14853" width="9.5703125" customWidth="1"/>
    <col min="14854" max="14854" width="13.7109375" bestFit="1" customWidth="1"/>
    <col min="14855" max="14855" width="9.85546875" customWidth="1"/>
    <col min="14856" max="14856" width="13.7109375" bestFit="1" customWidth="1"/>
    <col min="14857" max="14857" width="9.85546875" customWidth="1"/>
    <col min="14858" max="14858" width="15.5703125" bestFit="1" customWidth="1"/>
    <col min="14859" max="14859" width="11.140625" customWidth="1"/>
    <col min="14860" max="14860" width="0" hidden="1" customWidth="1"/>
    <col min="15085" max="15085" width="10.42578125" customWidth="1"/>
    <col min="15086" max="15086" width="18.7109375" bestFit="1" customWidth="1"/>
    <col min="15087" max="15087" width="37.140625" bestFit="1" customWidth="1"/>
    <col min="15088" max="15088" width="15.85546875" customWidth="1"/>
    <col min="15089" max="15089" width="13.140625" customWidth="1"/>
    <col min="15090" max="15090" width="0" hidden="1" customWidth="1"/>
    <col min="15091" max="15091" width="21.28515625" customWidth="1"/>
    <col min="15092" max="15092" width="13" customWidth="1"/>
    <col min="15093" max="15094" width="0" hidden="1" customWidth="1"/>
    <col min="15095" max="15095" width="9.85546875" customWidth="1"/>
    <col min="15096" max="15096" width="14.7109375" customWidth="1"/>
    <col min="15097" max="15097" width="10.85546875" customWidth="1"/>
    <col min="15098" max="15098" width="13.7109375" bestFit="1" customWidth="1"/>
    <col min="15099" max="15099" width="11.5703125" customWidth="1"/>
    <col min="15100" max="15100" width="13.7109375" bestFit="1" customWidth="1"/>
    <col min="15101" max="15101" width="11" customWidth="1"/>
    <col min="15102" max="15102" width="13.7109375" bestFit="1" customWidth="1"/>
    <col min="15103" max="15103" width="10.42578125" customWidth="1"/>
    <col min="15104" max="15104" width="13.7109375" bestFit="1" customWidth="1"/>
    <col min="15105" max="15105" width="11.85546875" customWidth="1"/>
    <col min="15106" max="15106" width="13.7109375" bestFit="1" customWidth="1"/>
    <col min="15107" max="15107" width="10.42578125" customWidth="1"/>
    <col min="15108" max="15108" width="13.7109375" bestFit="1" customWidth="1"/>
    <col min="15109" max="15109" width="9.5703125" customWidth="1"/>
    <col min="15110" max="15110" width="13.7109375" bestFit="1" customWidth="1"/>
    <col min="15111" max="15111" width="9.85546875" customWidth="1"/>
    <col min="15112" max="15112" width="13.7109375" bestFit="1" customWidth="1"/>
    <col min="15113" max="15113" width="9.85546875" customWidth="1"/>
    <col min="15114" max="15114" width="15.5703125" bestFit="1" customWidth="1"/>
    <col min="15115" max="15115" width="11.140625" customWidth="1"/>
    <col min="15116" max="15116" width="0" hidden="1" customWidth="1"/>
    <col min="15341" max="15341" width="10.42578125" customWidth="1"/>
    <col min="15342" max="15342" width="18.7109375" bestFit="1" customWidth="1"/>
    <col min="15343" max="15343" width="37.140625" bestFit="1" customWidth="1"/>
    <col min="15344" max="15344" width="15.85546875" customWidth="1"/>
    <col min="15345" max="15345" width="13.140625" customWidth="1"/>
    <col min="15346" max="15346" width="0" hidden="1" customWidth="1"/>
    <col min="15347" max="15347" width="21.28515625" customWidth="1"/>
    <col min="15348" max="15348" width="13" customWidth="1"/>
    <col min="15349" max="15350" width="0" hidden="1" customWidth="1"/>
    <col min="15351" max="15351" width="9.85546875" customWidth="1"/>
    <col min="15352" max="15352" width="14.7109375" customWidth="1"/>
    <col min="15353" max="15353" width="10.85546875" customWidth="1"/>
    <col min="15354" max="15354" width="13.7109375" bestFit="1" customWidth="1"/>
    <col min="15355" max="15355" width="11.5703125" customWidth="1"/>
    <col min="15356" max="15356" width="13.7109375" bestFit="1" customWidth="1"/>
    <col min="15357" max="15357" width="11" customWidth="1"/>
    <col min="15358" max="15358" width="13.7109375" bestFit="1" customWidth="1"/>
    <col min="15359" max="15359" width="10.42578125" customWidth="1"/>
    <col min="15360" max="15360" width="13.7109375" bestFit="1" customWidth="1"/>
    <col min="15361" max="15361" width="11.85546875" customWidth="1"/>
    <col min="15362" max="15362" width="13.7109375" bestFit="1" customWidth="1"/>
    <col min="15363" max="15363" width="10.42578125" customWidth="1"/>
    <col min="15364" max="15364" width="13.7109375" bestFit="1" customWidth="1"/>
    <col min="15365" max="15365" width="9.5703125" customWidth="1"/>
    <col min="15366" max="15366" width="13.7109375" bestFit="1" customWidth="1"/>
    <col min="15367" max="15367" width="9.85546875" customWidth="1"/>
    <col min="15368" max="15368" width="13.7109375" bestFit="1" customWidth="1"/>
    <col min="15369" max="15369" width="9.85546875" customWidth="1"/>
    <col min="15370" max="15370" width="15.5703125" bestFit="1" customWidth="1"/>
    <col min="15371" max="15371" width="11.140625" customWidth="1"/>
    <col min="15372" max="15372" width="0" hidden="1" customWidth="1"/>
    <col min="15597" max="15597" width="10.42578125" customWidth="1"/>
    <col min="15598" max="15598" width="18.7109375" bestFit="1" customWidth="1"/>
    <col min="15599" max="15599" width="37.140625" bestFit="1" customWidth="1"/>
    <col min="15600" max="15600" width="15.85546875" customWidth="1"/>
    <col min="15601" max="15601" width="13.140625" customWidth="1"/>
    <col min="15602" max="15602" width="0" hidden="1" customWidth="1"/>
    <col min="15603" max="15603" width="21.28515625" customWidth="1"/>
    <col min="15604" max="15604" width="13" customWidth="1"/>
    <col min="15605" max="15606" width="0" hidden="1" customWidth="1"/>
    <col min="15607" max="15607" width="9.85546875" customWidth="1"/>
    <col min="15608" max="15608" width="14.7109375" customWidth="1"/>
    <col min="15609" max="15609" width="10.85546875" customWidth="1"/>
    <col min="15610" max="15610" width="13.7109375" bestFit="1" customWidth="1"/>
    <col min="15611" max="15611" width="11.5703125" customWidth="1"/>
    <col min="15612" max="15612" width="13.7109375" bestFit="1" customWidth="1"/>
    <col min="15613" max="15613" width="11" customWidth="1"/>
    <col min="15614" max="15614" width="13.7109375" bestFit="1" customWidth="1"/>
    <col min="15615" max="15615" width="10.42578125" customWidth="1"/>
    <col min="15616" max="15616" width="13.7109375" bestFit="1" customWidth="1"/>
    <col min="15617" max="15617" width="11.85546875" customWidth="1"/>
    <col min="15618" max="15618" width="13.7109375" bestFit="1" customWidth="1"/>
    <col min="15619" max="15619" width="10.42578125" customWidth="1"/>
    <col min="15620" max="15620" width="13.7109375" bestFit="1" customWidth="1"/>
    <col min="15621" max="15621" width="9.5703125" customWidth="1"/>
    <col min="15622" max="15622" width="13.7109375" bestFit="1" customWidth="1"/>
    <col min="15623" max="15623" width="9.85546875" customWidth="1"/>
    <col min="15624" max="15624" width="13.7109375" bestFit="1" customWidth="1"/>
    <col min="15625" max="15625" width="9.85546875" customWidth="1"/>
    <col min="15626" max="15626" width="15.5703125" bestFit="1" customWidth="1"/>
    <col min="15627" max="15627" width="11.140625" customWidth="1"/>
    <col min="15628" max="15628" width="0" hidden="1" customWidth="1"/>
    <col min="15853" max="15853" width="10.42578125" customWidth="1"/>
    <col min="15854" max="15854" width="18.7109375" bestFit="1" customWidth="1"/>
    <col min="15855" max="15855" width="37.140625" bestFit="1" customWidth="1"/>
    <col min="15856" max="15856" width="15.85546875" customWidth="1"/>
    <col min="15857" max="15857" width="13.140625" customWidth="1"/>
    <col min="15858" max="15858" width="0" hidden="1" customWidth="1"/>
    <col min="15859" max="15859" width="21.28515625" customWidth="1"/>
    <col min="15860" max="15860" width="13" customWidth="1"/>
    <col min="15861" max="15862" width="0" hidden="1" customWidth="1"/>
    <col min="15863" max="15863" width="9.85546875" customWidth="1"/>
    <col min="15864" max="15864" width="14.7109375" customWidth="1"/>
    <col min="15865" max="15865" width="10.85546875" customWidth="1"/>
    <col min="15866" max="15866" width="13.7109375" bestFit="1" customWidth="1"/>
    <col min="15867" max="15867" width="11.5703125" customWidth="1"/>
    <col min="15868" max="15868" width="13.7109375" bestFit="1" customWidth="1"/>
    <col min="15869" max="15869" width="11" customWidth="1"/>
    <col min="15870" max="15870" width="13.7109375" bestFit="1" customWidth="1"/>
    <col min="15871" max="15871" width="10.42578125" customWidth="1"/>
    <col min="15872" max="15872" width="13.7109375" bestFit="1" customWidth="1"/>
    <col min="15873" max="15873" width="11.85546875" customWidth="1"/>
    <col min="15874" max="15874" width="13.7109375" bestFit="1" customWidth="1"/>
    <col min="15875" max="15875" width="10.42578125" customWidth="1"/>
    <col min="15876" max="15876" width="13.7109375" bestFit="1" customWidth="1"/>
    <col min="15877" max="15877" width="9.5703125" customWidth="1"/>
    <col min="15878" max="15878" width="13.7109375" bestFit="1" customWidth="1"/>
    <col min="15879" max="15879" width="9.85546875" customWidth="1"/>
    <col min="15880" max="15880" width="13.7109375" bestFit="1" customWidth="1"/>
    <col min="15881" max="15881" width="9.85546875" customWidth="1"/>
    <col min="15882" max="15882" width="15.5703125" bestFit="1" customWidth="1"/>
    <col min="15883" max="15883" width="11.140625" customWidth="1"/>
    <col min="15884" max="15884" width="0" hidden="1" customWidth="1"/>
    <col min="16109" max="16109" width="10.42578125" customWidth="1"/>
    <col min="16110" max="16110" width="18.7109375" bestFit="1" customWidth="1"/>
    <col min="16111" max="16111" width="37.140625" bestFit="1" customWidth="1"/>
    <col min="16112" max="16112" width="15.85546875" customWidth="1"/>
    <col min="16113" max="16113" width="13.140625" customWidth="1"/>
    <col min="16114" max="16114" width="0" hidden="1" customWidth="1"/>
    <col min="16115" max="16115" width="21.28515625" customWidth="1"/>
    <col min="16116" max="16116" width="13" customWidth="1"/>
    <col min="16117" max="16118" width="0" hidden="1" customWidth="1"/>
    <col min="16119" max="16119" width="9.85546875" customWidth="1"/>
    <col min="16120" max="16120" width="14.7109375" customWidth="1"/>
    <col min="16121" max="16121" width="10.85546875" customWidth="1"/>
    <col min="16122" max="16122" width="13.7109375" bestFit="1" customWidth="1"/>
    <col min="16123" max="16123" width="11.5703125" customWidth="1"/>
    <col min="16124" max="16124" width="13.7109375" bestFit="1" customWidth="1"/>
    <col min="16125" max="16125" width="11" customWidth="1"/>
    <col min="16126" max="16126" width="13.7109375" bestFit="1" customWidth="1"/>
    <col min="16127" max="16127" width="10.42578125" customWidth="1"/>
    <col min="16128" max="16128" width="13.7109375" bestFit="1" customWidth="1"/>
    <col min="16129" max="16129" width="11.85546875" customWidth="1"/>
    <col min="16130" max="16130" width="13.7109375" bestFit="1" customWidth="1"/>
    <col min="16131" max="16131" width="10.42578125" customWidth="1"/>
    <col min="16132" max="16132" width="13.7109375" bestFit="1" customWidth="1"/>
    <col min="16133" max="16133" width="9.5703125" customWidth="1"/>
    <col min="16134" max="16134" width="13.7109375" bestFit="1" customWidth="1"/>
    <col min="16135" max="16135" width="9.85546875" customWidth="1"/>
    <col min="16136" max="16136" width="13.7109375" bestFit="1" customWidth="1"/>
    <col min="16137" max="16137" width="9.85546875" customWidth="1"/>
    <col min="16138" max="16138" width="15.5703125" bestFit="1" customWidth="1"/>
    <col min="16139" max="16139" width="11.140625" customWidth="1"/>
    <col min="16140" max="16140" width="0" hidden="1" customWidth="1"/>
  </cols>
  <sheetData>
    <row r="1" spans="1:16" ht="35.25" customHeight="1" x14ac:dyDescent="0.25">
      <c r="M1" s="50" t="s">
        <v>199</v>
      </c>
      <c r="N1" s="50"/>
      <c r="O1" s="50"/>
    </row>
    <row r="2" spans="1:16" s="1" customFormat="1" ht="45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0" t="s">
        <v>174</v>
      </c>
      <c r="N2" s="30" t="s">
        <v>175</v>
      </c>
      <c r="O2" s="30"/>
    </row>
    <row r="3" spans="1:16" ht="30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$P$3*6</f>
        <v>43200</v>
      </c>
      <c r="K3" s="13">
        <f>I3-J3</f>
        <v>5146</v>
      </c>
      <c r="L3" s="14">
        <f>I3/7200</f>
        <v>6.714722222222222</v>
      </c>
      <c r="M3" s="31">
        <f>'Distribution per truck'!S3</f>
        <v>7200</v>
      </c>
      <c r="N3" s="31">
        <f>'Distribution per truck'!T3</f>
        <v>1</v>
      </c>
      <c r="O3" s="34"/>
      <c r="P3" s="15">
        <v>7200</v>
      </c>
    </row>
    <row r="4" spans="1:16" ht="27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$P$3*3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1">
        <f>'Distribution per truck'!S4</f>
        <v>7200</v>
      </c>
      <c r="N4" s="31">
        <f>'Distribution per truck'!T4</f>
        <v>1</v>
      </c>
      <c r="O4" s="34"/>
    </row>
    <row r="5" spans="1:16" ht="25.5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$P$3*4</f>
        <v>28800</v>
      </c>
      <c r="K5" s="13">
        <f t="shared" si="0"/>
        <v>5356</v>
      </c>
      <c r="L5" s="14">
        <f t="shared" si="1"/>
        <v>4.7438888888888888</v>
      </c>
      <c r="M5" s="31">
        <f>'Distribution per truck'!S5</f>
        <v>7200</v>
      </c>
      <c r="N5" s="31">
        <f>'Distribution per truck'!T5</f>
        <v>1</v>
      </c>
      <c r="O5" s="34"/>
    </row>
    <row r="6" spans="1:16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$P$3*1</f>
        <v>7200</v>
      </c>
      <c r="K6" s="13">
        <f t="shared" si="0"/>
        <v>7155</v>
      </c>
      <c r="L6" s="14">
        <f t="shared" si="1"/>
        <v>1.9937499999999999</v>
      </c>
      <c r="M6" s="31"/>
      <c r="N6" s="31">
        <f t="shared" ref="N6:N58" si="2">M6/7200</f>
        <v>0</v>
      </c>
      <c r="O6" s="34">
        <f t="shared" ref="O6:O58" si="3">0.1*M6</f>
        <v>0</v>
      </c>
    </row>
    <row r="7" spans="1:16" ht="25.5" hidden="1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$P$3*2</f>
        <v>14400</v>
      </c>
      <c r="K7" s="13">
        <f t="shared" si="0"/>
        <v>5025</v>
      </c>
      <c r="L7" s="14">
        <f t="shared" si="1"/>
        <v>2.6979166666666665</v>
      </c>
      <c r="M7" s="31"/>
      <c r="N7" s="31">
        <f t="shared" si="2"/>
        <v>0</v>
      </c>
      <c r="O7" s="34">
        <f t="shared" si="3"/>
        <v>0</v>
      </c>
    </row>
    <row r="8" spans="1:16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1"/>
      <c r="N8" s="31">
        <f t="shared" si="2"/>
        <v>0</v>
      </c>
      <c r="O8" s="34">
        <f t="shared" si="3"/>
        <v>0</v>
      </c>
    </row>
    <row r="9" spans="1:16" ht="30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$P$3*3</f>
        <v>21600</v>
      </c>
      <c r="K9" s="13">
        <f t="shared" si="0"/>
        <v>2894</v>
      </c>
      <c r="L9" s="14">
        <f t="shared" si="1"/>
        <v>3.4019444444444447</v>
      </c>
      <c r="M9" s="31">
        <f>'Distribution per truck'!S9</f>
        <v>7200</v>
      </c>
      <c r="N9" s="31">
        <f>'Distribution per truck'!T9</f>
        <v>1</v>
      </c>
      <c r="O9" s="34"/>
    </row>
    <row r="10" spans="1:16" ht="30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$P$3*3</f>
        <v>21600</v>
      </c>
      <c r="K10" s="13">
        <f t="shared" si="0"/>
        <v>6449</v>
      </c>
      <c r="L10" s="14">
        <f t="shared" si="1"/>
        <v>3.8956944444444446</v>
      </c>
      <c r="M10" s="31">
        <f>'Distribution per truck'!S10</f>
        <v>7200</v>
      </c>
      <c r="N10" s="31">
        <f>'Distribution per truck'!T10</f>
        <v>1</v>
      </c>
      <c r="O10" s="34"/>
    </row>
    <row r="11" spans="1:16" ht="30" hidden="1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$P$3*5</f>
        <v>36000</v>
      </c>
      <c r="K11" s="13">
        <f t="shared" si="0"/>
        <v>5813</v>
      </c>
      <c r="L11" s="14">
        <f t="shared" si="1"/>
        <v>5.8073611111111108</v>
      </c>
      <c r="M11" s="31"/>
      <c r="N11" s="31">
        <f t="shared" si="2"/>
        <v>0</v>
      </c>
      <c r="O11" s="34">
        <f t="shared" si="3"/>
        <v>0</v>
      </c>
    </row>
    <row r="12" spans="1:16" ht="30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$P$3*1</f>
        <v>7200</v>
      </c>
      <c r="K12" s="13">
        <f t="shared" si="0"/>
        <v>6419</v>
      </c>
      <c r="L12" s="14">
        <f t="shared" si="1"/>
        <v>1.8915277777777777</v>
      </c>
      <c r="M12" s="31"/>
      <c r="N12" s="31">
        <f t="shared" si="2"/>
        <v>0</v>
      </c>
      <c r="O12" s="34">
        <f t="shared" si="3"/>
        <v>0</v>
      </c>
    </row>
    <row r="13" spans="1:16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$P$3*6</f>
        <v>43200</v>
      </c>
      <c r="K13" s="13">
        <f t="shared" si="0"/>
        <v>6990</v>
      </c>
      <c r="L13" s="14">
        <f t="shared" si="1"/>
        <v>6.9708333333333332</v>
      </c>
      <c r="M13" s="31">
        <f>'Distribution per truck'!S13</f>
        <v>7200</v>
      </c>
      <c r="N13" s="31">
        <f>'Distribution per truck'!T13</f>
        <v>1</v>
      </c>
      <c r="O13" s="34"/>
    </row>
    <row r="14" spans="1:16" ht="30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$P$3*5</f>
        <v>36000</v>
      </c>
      <c r="K14" s="13">
        <f t="shared" si="0"/>
        <v>2784</v>
      </c>
      <c r="L14" s="14">
        <f t="shared" si="1"/>
        <v>5.3866666666666667</v>
      </c>
      <c r="M14" s="31">
        <f>'Distribution per truck'!S14</f>
        <v>7200</v>
      </c>
      <c r="N14" s="31">
        <f>'Distribution per truck'!T14</f>
        <v>1</v>
      </c>
      <c r="O14" s="34"/>
    </row>
    <row r="15" spans="1:16" ht="30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$P$3*1</f>
        <v>7200</v>
      </c>
      <c r="K15" s="13">
        <f t="shared" si="0"/>
        <v>5484</v>
      </c>
      <c r="L15" s="14">
        <f t="shared" si="1"/>
        <v>1.7616666666666667</v>
      </c>
      <c r="M15" s="31">
        <f>'Distribution per truck'!S15</f>
        <v>7200</v>
      </c>
      <c r="N15" s="31">
        <f>'Distribution per truck'!T15</f>
        <v>1</v>
      </c>
      <c r="O15" s="34"/>
    </row>
    <row r="16" spans="1:16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$P$3*1</f>
        <v>7200</v>
      </c>
      <c r="K16" s="13">
        <f t="shared" si="0"/>
        <v>4133</v>
      </c>
      <c r="L16" s="14">
        <f t="shared" si="1"/>
        <v>1.5740277777777778</v>
      </c>
      <c r="M16" s="31"/>
      <c r="N16" s="31">
        <f t="shared" si="2"/>
        <v>0</v>
      </c>
      <c r="O16" s="34">
        <f t="shared" si="3"/>
        <v>0</v>
      </c>
    </row>
    <row r="17" spans="1:15" ht="30" hidden="1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$P$3*2</f>
        <v>14400</v>
      </c>
      <c r="K17" s="13">
        <f t="shared" si="0"/>
        <v>4543</v>
      </c>
      <c r="L17" s="14">
        <f t="shared" si="1"/>
        <v>2.6309722222222223</v>
      </c>
      <c r="M17" s="31"/>
      <c r="N17" s="31">
        <f t="shared" si="2"/>
        <v>0</v>
      </c>
      <c r="O17" s="34">
        <f t="shared" si="3"/>
        <v>0</v>
      </c>
    </row>
    <row r="18" spans="1:15" ht="30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1"/>
      <c r="N18" s="31">
        <f t="shared" si="2"/>
        <v>0</v>
      </c>
      <c r="O18" s="34">
        <f t="shared" si="3"/>
        <v>0</v>
      </c>
    </row>
    <row r="19" spans="1:15" ht="30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$P$3*1</f>
        <v>7200</v>
      </c>
      <c r="K19" s="13">
        <f t="shared" si="0"/>
        <v>4676</v>
      </c>
      <c r="L19" s="14">
        <f t="shared" si="1"/>
        <v>1.6494444444444445</v>
      </c>
      <c r="M19" s="31"/>
      <c r="N19" s="31">
        <f t="shared" si="2"/>
        <v>0</v>
      </c>
      <c r="O19" s="34">
        <f t="shared" si="3"/>
        <v>0</v>
      </c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$P$3*7</f>
        <v>50400</v>
      </c>
      <c r="K20" s="13">
        <f t="shared" si="0"/>
        <v>1687</v>
      </c>
      <c r="L20" s="14">
        <f t="shared" si="1"/>
        <v>7.2343055555555553</v>
      </c>
      <c r="M20" s="31">
        <f>'Distribution per truck'!S20</f>
        <v>7200</v>
      </c>
      <c r="N20" s="31">
        <f>'Distribution per truck'!T20</f>
        <v>1</v>
      </c>
      <c r="O20" s="34"/>
    </row>
    <row r="21" spans="1:15" ht="30" hidden="1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$P$3*3</f>
        <v>21600</v>
      </c>
      <c r="K21" s="13">
        <f t="shared" si="0"/>
        <v>2713</v>
      </c>
      <c r="L21" s="14">
        <f t="shared" si="1"/>
        <v>3.3768055555555554</v>
      </c>
      <c r="M21" s="31"/>
      <c r="N21" s="31">
        <f t="shared" si="2"/>
        <v>0</v>
      </c>
      <c r="O21" s="34">
        <f t="shared" si="3"/>
        <v>0</v>
      </c>
    </row>
    <row r="22" spans="1:15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$P$3*6</f>
        <v>43200</v>
      </c>
      <c r="K22" s="13">
        <f t="shared" si="0"/>
        <v>2866</v>
      </c>
      <c r="L22" s="14">
        <f t="shared" si="1"/>
        <v>6.3980555555555556</v>
      </c>
      <c r="M22" s="31">
        <f>'Distribution per truck'!S22</f>
        <v>7200</v>
      </c>
      <c r="N22" s="31">
        <f>'Distribution per truck'!T22</f>
        <v>1</v>
      </c>
      <c r="O22" s="34"/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$P$3*8</f>
        <v>57600</v>
      </c>
      <c r="K23" s="13">
        <f t="shared" si="0"/>
        <v>4634</v>
      </c>
      <c r="L23" s="14">
        <f t="shared" si="1"/>
        <v>8.6436111111111114</v>
      </c>
      <c r="M23" s="31">
        <f>'Distribution per truck'!S23</f>
        <v>7200</v>
      </c>
      <c r="N23" s="31">
        <f>'Distribution per truck'!T23</f>
        <v>1</v>
      </c>
      <c r="O23" s="34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$P$3*8</f>
        <v>57600</v>
      </c>
      <c r="K24" s="13">
        <f t="shared" si="0"/>
        <v>1342</v>
      </c>
      <c r="L24" s="14">
        <f t="shared" si="1"/>
        <v>8.1863888888888887</v>
      </c>
      <c r="M24" s="31">
        <f>'Distribution per truck'!S24</f>
        <v>7200</v>
      </c>
      <c r="N24" s="31">
        <f>'Distribution per truck'!T24</f>
        <v>1</v>
      </c>
      <c r="O24" s="34"/>
    </row>
    <row r="25" spans="1:15" ht="30" hidden="1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$P$3*5</f>
        <v>36000</v>
      </c>
      <c r="K25" s="13">
        <f t="shared" si="0"/>
        <v>193</v>
      </c>
      <c r="L25" s="14">
        <f t="shared" si="1"/>
        <v>5.0268055555555557</v>
      </c>
      <c r="M25" s="31"/>
      <c r="N25" s="31">
        <f t="shared" si="2"/>
        <v>0</v>
      </c>
      <c r="O25" s="34">
        <f t="shared" si="3"/>
        <v>0</v>
      </c>
    </row>
    <row r="26" spans="1:15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$P$3*7</f>
        <v>50400</v>
      </c>
      <c r="K26" s="13">
        <f t="shared" si="0"/>
        <v>437</v>
      </c>
      <c r="L26" s="14">
        <f t="shared" si="1"/>
        <v>7.0606944444444446</v>
      </c>
      <c r="M26" s="31">
        <f>'Distribution per truck'!S26</f>
        <v>7200</v>
      </c>
      <c r="N26" s="31">
        <f>'Distribution per truck'!T26</f>
        <v>1</v>
      </c>
      <c r="O26" s="34"/>
    </row>
    <row r="27" spans="1:15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$P$3*6</f>
        <v>43200</v>
      </c>
      <c r="K27" s="13">
        <f t="shared" si="0"/>
        <v>2441</v>
      </c>
      <c r="L27" s="14">
        <f t="shared" si="1"/>
        <v>6.3390277777777779</v>
      </c>
      <c r="M27" s="31">
        <f>'Distribution per truck'!S27</f>
        <v>7200</v>
      </c>
      <c r="N27" s="31">
        <f>'Distribution per truck'!T27</f>
        <v>1</v>
      </c>
      <c r="O27" s="34"/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$P$3*9</f>
        <v>64800</v>
      </c>
      <c r="K28" s="13">
        <f t="shared" si="0"/>
        <v>114</v>
      </c>
      <c r="L28" s="14">
        <f t="shared" si="1"/>
        <v>9.0158333333333331</v>
      </c>
      <c r="M28" s="31">
        <f>'Distribution per truck'!S28</f>
        <v>7200</v>
      </c>
      <c r="N28" s="31">
        <f>'Distribution per truck'!T28</f>
        <v>1</v>
      </c>
      <c r="O28" s="34"/>
    </row>
    <row r="29" spans="1:15" ht="30" hidden="1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$P$3*2</f>
        <v>14400</v>
      </c>
      <c r="K29" s="13">
        <f t="shared" si="0"/>
        <v>2759</v>
      </c>
      <c r="L29" s="14">
        <f t="shared" si="1"/>
        <v>2.3831944444444444</v>
      </c>
      <c r="M29" s="31"/>
      <c r="N29" s="31">
        <f t="shared" si="2"/>
        <v>0</v>
      </c>
      <c r="O29" s="34">
        <f t="shared" si="3"/>
        <v>0</v>
      </c>
    </row>
    <row r="30" spans="1:15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$P$3*7</f>
        <v>50400</v>
      </c>
      <c r="K30" s="13">
        <f t="shared" si="0"/>
        <v>4786</v>
      </c>
      <c r="L30" s="14">
        <f t="shared" si="1"/>
        <v>7.6647222222222222</v>
      </c>
      <c r="M30" s="31">
        <f>'Distribution per truck'!S30</f>
        <v>7200</v>
      </c>
      <c r="N30" s="31">
        <f>'Distribution per truck'!T30</f>
        <v>1</v>
      </c>
      <c r="O30" s="34"/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$P$3*8</f>
        <v>57600</v>
      </c>
      <c r="K31" s="13">
        <f t="shared" si="0"/>
        <v>6453</v>
      </c>
      <c r="L31" s="14">
        <f t="shared" si="1"/>
        <v>8.8962500000000002</v>
      </c>
      <c r="M31" s="31">
        <f>'Distribution per truck'!S31</f>
        <v>7200</v>
      </c>
      <c r="N31" s="31">
        <f>'Distribution per truck'!T31</f>
        <v>1</v>
      </c>
      <c r="O31" s="34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$P$3*7</f>
        <v>50400</v>
      </c>
      <c r="K32" s="13">
        <f t="shared" si="0"/>
        <v>1168</v>
      </c>
      <c r="L32" s="14">
        <f t="shared" si="1"/>
        <v>7.1622222222222218</v>
      </c>
      <c r="M32" s="31">
        <f>'Distribution per truck'!S32</f>
        <v>7200</v>
      </c>
      <c r="N32" s="31">
        <f>'Distribution per truck'!T32</f>
        <v>1</v>
      </c>
      <c r="O32" s="34"/>
    </row>
    <row r="33" spans="1:15" ht="30" hidden="1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$P$3*3</f>
        <v>21600</v>
      </c>
      <c r="K33" s="13">
        <f t="shared" si="0"/>
        <v>1823</v>
      </c>
      <c r="L33" s="14">
        <f t="shared" si="1"/>
        <v>3.2531944444444445</v>
      </c>
      <c r="M33" s="31"/>
      <c r="N33" s="31">
        <f t="shared" si="2"/>
        <v>0</v>
      </c>
      <c r="O33" s="34">
        <f t="shared" si="3"/>
        <v>0</v>
      </c>
    </row>
    <row r="34" spans="1:15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$P$3*30</f>
        <v>216000</v>
      </c>
      <c r="K34" s="13">
        <f t="shared" si="0"/>
        <v>6632</v>
      </c>
      <c r="L34" s="14">
        <f t="shared" si="1"/>
        <v>30.921111111111109</v>
      </c>
      <c r="M34" s="31">
        <f>'Distribution per truck'!S34</f>
        <v>28800</v>
      </c>
      <c r="N34" s="31">
        <f>'Distribution per truck'!T34</f>
        <v>4</v>
      </c>
      <c r="O34" s="34"/>
    </row>
    <row r="35" spans="1:15" ht="30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$P$3*4</f>
        <v>28800</v>
      </c>
      <c r="K35" s="13">
        <f t="shared" si="0"/>
        <v>774</v>
      </c>
      <c r="L35" s="14">
        <f t="shared" si="1"/>
        <v>4.1074999999999999</v>
      </c>
      <c r="M35" s="31">
        <f>'Distribution per truck'!S35</f>
        <v>7200</v>
      </c>
      <c r="N35" s="31">
        <f>'Distribution per truck'!T35</f>
        <v>1</v>
      </c>
      <c r="O35" s="34"/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1"/>
      <c r="N36" s="31">
        <f t="shared" si="2"/>
        <v>0</v>
      </c>
      <c r="O36" s="34">
        <f t="shared" si="3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$P$3*7</f>
        <v>50400</v>
      </c>
      <c r="K37" s="13">
        <f t="shared" si="0"/>
        <v>4651</v>
      </c>
      <c r="L37" s="14">
        <f t="shared" si="1"/>
        <v>7.6459722222222224</v>
      </c>
      <c r="M37" s="31">
        <f>'Distribution per truck'!S37</f>
        <v>7200</v>
      </c>
      <c r="N37" s="31">
        <f>'Distribution per truck'!T37</f>
        <v>1</v>
      </c>
      <c r="O37" s="34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1"/>
      <c r="N38" s="31">
        <f t="shared" si="2"/>
        <v>0</v>
      </c>
      <c r="O38" s="34">
        <f t="shared" si="3"/>
        <v>0</v>
      </c>
    </row>
    <row r="39" spans="1:15" ht="30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$P$3*2</f>
        <v>14400</v>
      </c>
      <c r="K39" s="13">
        <f t="shared" si="0"/>
        <v>7008</v>
      </c>
      <c r="L39" s="14">
        <f t="shared" si="1"/>
        <v>2.9733333333333332</v>
      </c>
      <c r="M39" s="31">
        <f>'Distribution per truck'!S39</f>
        <v>7008</v>
      </c>
      <c r="N39" s="31">
        <f>'Distribution per truck'!T39</f>
        <v>0.97333333333333338</v>
      </c>
      <c r="O39" s="34"/>
    </row>
    <row r="40" spans="1:15" ht="30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$P$3*4</f>
        <v>28800</v>
      </c>
      <c r="K40" s="13">
        <f t="shared" si="0"/>
        <v>2866</v>
      </c>
      <c r="L40" s="14">
        <f t="shared" si="1"/>
        <v>4.3980555555555556</v>
      </c>
      <c r="M40" s="31">
        <f>'Distribution per truck'!S40</f>
        <v>7200</v>
      </c>
      <c r="N40" s="31">
        <f>'Distribution per truck'!T40</f>
        <v>1</v>
      </c>
      <c r="O40" s="34"/>
    </row>
    <row r="41" spans="1:15" ht="30" hidden="1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$P$3*2</f>
        <v>14400</v>
      </c>
      <c r="K41" s="13">
        <f t="shared" si="0"/>
        <v>2997</v>
      </c>
      <c r="L41" s="14">
        <f t="shared" si="1"/>
        <v>2.4162499999999998</v>
      </c>
      <c r="M41" s="31"/>
      <c r="N41" s="31">
        <f t="shared" si="2"/>
        <v>0</v>
      </c>
      <c r="O41" s="34">
        <f t="shared" si="3"/>
        <v>0</v>
      </c>
    </row>
    <row r="42" spans="1:15" ht="30" hidden="1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$P$3*3</f>
        <v>21600</v>
      </c>
      <c r="K42" s="13">
        <f t="shared" si="0"/>
        <v>7071</v>
      </c>
      <c r="L42" s="14">
        <f t="shared" si="1"/>
        <v>3.9820833333333332</v>
      </c>
      <c r="M42" s="31"/>
      <c r="N42" s="31">
        <f t="shared" si="2"/>
        <v>0</v>
      </c>
      <c r="O42" s="34">
        <f t="shared" si="3"/>
        <v>0</v>
      </c>
    </row>
    <row r="43" spans="1:15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$P$3*1</f>
        <v>7200</v>
      </c>
      <c r="K43" s="13">
        <f t="shared" si="0"/>
        <v>5270</v>
      </c>
      <c r="L43" s="14">
        <f t="shared" si="1"/>
        <v>1.7319444444444445</v>
      </c>
      <c r="M43" s="31"/>
      <c r="N43" s="31">
        <f t="shared" si="2"/>
        <v>0</v>
      </c>
      <c r="O43" s="34">
        <f t="shared" si="3"/>
        <v>0</v>
      </c>
    </row>
    <row r="44" spans="1:15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$P$3*1</f>
        <v>7200</v>
      </c>
      <c r="K44" s="13">
        <f t="shared" si="0"/>
        <v>5324</v>
      </c>
      <c r="L44" s="14">
        <f t="shared" si="1"/>
        <v>1.7394444444444443</v>
      </c>
      <c r="M44" s="31"/>
      <c r="N44" s="31">
        <f t="shared" si="2"/>
        <v>0</v>
      </c>
      <c r="O44" s="34">
        <f t="shared" si="3"/>
        <v>0</v>
      </c>
    </row>
    <row r="45" spans="1:15" ht="30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$P$3*1</f>
        <v>7200</v>
      </c>
      <c r="K45" s="13">
        <f t="shared" si="0"/>
        <v>6577</v>
      </c>
      <c r="L45" s="14">
        <f t="shared" si="1"/>
        <v>1.9134722222222222</v>
      </c>
      <c r="M45" s="31"/>
      <c r="N45" s="31">
        <f t="shared" si="2"/>
        <v>0</v>
      </c>
      <c r="O45" s="34">
        <f t="shared" si="3"/>
        <v>0</v>
      </c>
    </row>
    <row r="46" spans="1:15" ht="25.5" hidden="1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$P$3*3</f>
        <v>21600</v>
      </c>
      <c r="K46" s="13">
        <f t="shared" si="0"/>
        <v>1657</v>
      </c>
      <c r="L46" s="14">
        <f t="shared" si="1"/>
        <v>3.2301388888888889</v>
      </c>
      <c r="M46" s="31"/>
      <c r="N46" s="31">
        <f t="shared" si="2"/>
        <v>0</v>
      </c>
      <c r="O46" s="34">
        <f t="shared" si="3"/>
        <v>0</v>
      </c>
    </row>
    <row r="47" spans="1:15" ht="30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$P$3*1</f>
        <v>7200</v>
      </c>
      <c r="K47" s="13">
        <f t="shared" si="0"/>
        <v>2862</v>
      </c>
      <c r="L47" s="14">
        <f t="shared" si="1"/>
        <v>1.3975</v>
      </c>
      <c r="M47" s="31"/>
      <c r="N47" s="31">
        <f t="shared" si="2"/>
        <v>0</v>
      </c>
      <c r="O47" s="34">
        <f t="shared" si="3"/>
        <v>0</v>
      </c>
    </row>
    <row r="48" spans="1:15" ht="30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$P$3*2</f>
        <v>14400</v>
      </c>
      <c r="K48" s="13">
        <f t="shared" si="0"/>
        <v>6602</v>
      </c>
      <c r="L48" s="14">
        <f t="shared" si="1"/>
        <v>2.9169444444444443</v>
      </c>
      <c r="M48" s="31">
        <f>'Distribution per truck'!S48</f>
        <v>6602</v>
      </c>
      <c r="N48" s="31">
        <f>'Distribution per truck'!T48</f>
        <v>0.91694444444444445</v>
      </c>
      <c r="O48" s="34"/>
    </row>
    <row r="49" spans="1:15" ht="30" hidden="1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$P$3*4</f>
        <v>28800</v>
      </c>
      <c r="K49" s="13">
        <f t="shared" si="0"/>
        <v>2825</v>
      </c>
      <c r="L49" s="14">
        <f t="shared" si="1"/>
        <v>4.3923611111111107</v>
      </c>
      <c r="M49" s="31"/>
      <c r="N49" s="31">
        <f t="shared" si="2"/>
        <v>0</v>
      </c>
      <c r="O49" s="34">
        <f t="shared" si="3"/>
        <v>0</v>
      </c>
    </row>
    <row r="50" spans="1:15" ht="30" hidden="1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$P$3*2</f>
        <v>14400</v>
      </c>
      <c r="K50" s="13">
        <f t="shared" si="0"/>
        <v>6111</v>
      </c>
      <c r="L50" s="14">
        <f t="shared" si="1"/>
        <v>2.8487499999999999</v>
      </c>
      <c r="M50" s="31"/>
      <c r="N50" s="31">
        <f t="shared" si="2"/>
        <v>0</v>
      </c>
      <c r="O50" s="34">
        <f t="shared" si="3"/>
        <v>0</v>
      </c>
    </row>
    <row r="51" spans="1:15" ht="30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$P$3*1</f>
        <v>7200</v>
      </c>
      <c r="K51" s="13">
        <f t="shared" si="0"/>
        <v>3501</v>
      </c>
      <c r="L51" s="14">
        <f t="shared" si="1"/>
        <v>1.4862500000000001</v>
      </c>
      <c r="M51" s="31"/>
      <c r="N51" s="31">
        <f t="shared" si="2"/>
        <v>0</v>
      </c>
      <c r="O51" s="34">
        <f t="shared" si="3"/>
        <v>0</v>
      </c>
    </row>
    <row r="52" spans="1:15" ht="30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1"/>
      <c r="N52" s="31">
        <f t="shared" si="2"/>
        <v>0</v>
      </c>
      <c r="O52" s="34">
        <f t="shared" si="3"/>
        <v>0</v>
      </c>
    </row>
    <row r="53" spans="1:15" ht="30" hidden="1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$P$3*3</f>
        <v>21600</v>
      </c>
      <c r="K53" s="13">
        <f t="shared" si="0"/>
        <v>3341</v>
      </c>
      <c r="L53" s="14">
        <f t="shared" si="1"/>
        <v>3.4640277777777779</v>
      </c>
      <c r="M53" s="31"/>
      <c r="N53" s="31">
        <f t="shared" si="2"/>
        <v>0</v>
      </c>
      <c r="O53" s="34">
        <f t="shared" si="3"/>
        <v>0</v>
      </c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$P$3*9</f>
        <v>64800</v>
      </c>
      <c r="K54" s="13">
        <f t="shared" si="0"/>
        <v>103</v>
      </c>
      <c r="L54" s="14">
        <f t="shared" si="1"/>
        <v>9.0143055555555556</v>
      </c>
      <c r="M54" s="31">
        <f>'Distribution per truck'!S54</f>
        <v>7200</v>
      </c>
      <c r="N54" s="31">
        <f>'Distribution per truck'!T54</f>
        <v>1</v>
      </c>
      <c r="O54" s="34"/>
    </row>
    <row r="55" spans="1:15" ht="30" hidden="1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$P$3*2</f>
        <v>14400</v>
      </c>
      <c r="K55" s="13">
        <f t="shared" si="0"/>
        <v>4735</v>
      </c>
      <c r="L55" s="14">
        <f t="shared" si="1"/>
        <v>2.6576388888888891</v>
      </c>
      <c r="M55" s="31"/>
      <c r="N55" s="31">
        <f t="shared" si="2"/>
        <v>0</v>
      </c>
      <c r="O55" s="34">
        <f t="shared" si="3"/>
        <v>0</v>
      </c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$P$3*8</f>
        <v>57600</v>
      </c>
      <c r="K56" s="13">
        <f t="shared" si="0"/>
        <v>3216</v>
      </c>
      <c r="L56" s="14">
        <f t="shared" si="1"/>
        <v>8.4466666666666672</v>
      </c>
      <c r="M56" s="31">
        <f>'Distribution per truck'!S56</f>
        <v>7200</v>
      </c>
      <c r="N56" s="31">
        <f>'Distribution per truck'!T56</f>
        <v>1</v>
      </c>
      <c r="O56" s="34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$P$3*9</f>
        <v>64800</v>
      </c>
      <c r="K57" s="13">
        <f t="shared" si="0"/>
        <v>1478</v>
      </c>
      <c r="L57" s="14">
        <f t="shared" si="1"/>
        <v>9.205277777777777</v>
      </c>
      <c r="M57" s="31">
        <f>'Distribution per truck'!S57</f>
        <v>7200</v>
      </c>
      <c r="N57" s="31">
        <f>'Distribution per truck'!T57</f>
        <v>1</v>
      </c>
      <c r="O57" s="34"/>
    </row>
    <row r="58" spans="1:15" ht="30" hidden="1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$P$3*2</f>
        <v>14400</v>
      </c>
      <c r="K58" s="13">
        <f t="shared" si="0"/>
        <v>4114</v>
      </c>
      <c r="L58" s="14">
        <f t="shared" si="1"/>
        <v>2.5713888888888889</v>
      </c>
      <c r="M58" s="31"/>
      <c r="N58" s="31">
        <f t="shared" si="2"/>
        <v>0</v>
      </c>
      <c r="O58" s="34">
        <f t="shared" si="3"/>
        <v>0</v>
      </c>
    </row>
    <row r="59" spans="1:15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$P$3*6</f>
        <v>43200</v>
      </c>
      <c r="K59" s="13">
        <f t="shared" si="0"/>
        <v>6172</v>
      </c>
      <c r="L59" s="14">
        <f t="shared" si="1"/>
        <v>6.8572222222222221</v>
      </c>
      <c r="M59" s="31">
        <f>'Distribution per truck'!S59</f>
        <v>7200</v>
      </c>
      <c r="N59" s="31">
        <f>'Distribution per truck'!T59</f>
        <v>1</v>
      </c>
      <c r="O59" s="34"/>
    </row>
    <row r="60" spans="1:15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$P$3*6</f>
        <v>43200</v>
      </c>
      <c r="K60" s="13">
        <f t="shared" si="0"/>
        <v>2981</v>
      </c>
      <c r="L60" s="14">
        <f t="shared" si="1"/>
        <v>6.4140277777777781</v>
      </c>
      <c r="M60" s="31">
        <f>'Distribution per truck'!S60</f>
        <v>2981</v>
      </c>
      <c r="N60" s="31">
        <f>'Distribution per truck'!T60</f>
        <v>0.41402777777777777</v>
      </c>
      <c r="O60" s="34"/>
    </row>
    <row r="61" spans="1:15" ht="30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$P$3*2</f>
        <v>14400</v>
      </c>
      <c r="K61" s="13">
        <f t="shared" si="0"/>
        <v>2100</v>
      </c>
      <c r="L61" s="14">
        <f t="shared" si="1"/>
        <v>2.2916666666666665</v>
      </c>
      <c r="M61" s="31">
        <f>'Distribution per truck'!S61</f>
        <v>2100</v>
      </c>
      <c r="N61" s="31">
        <f>'Distribution per truck'!T61</f>
        <v>0.29166666666666669</v>
      </c>
      <c r="O61" s="34"/>
    </row>
    <row r="62" spans="1:15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$P$3*7</f>
        <v>50400</v>
      </c>
      <c r="K62" s="13">
        <f t="shared" si="0"/>
        <v>2822</v>
      </c>
      <c r="L62" s="14">
        <f t="shared" si="1"/>
        <v>7.3919444444444444</v>
      </c>
      <c r="M62" s="31">
        <f>'Distribution per truck'!S62</f>
        <v>7200</v>
      </c>
      <c r="N62" s="31">
        <f>'Distribution per truck'!T62</f>
        <v>1</v>
      </c>
      <c r="O62" s="34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4">SUM(M3:M62)</f>
        <v>234691</v>
      </c>
      <c r="N63" s="45">
        <f t="shared" si="4"/>
        <v>32.595972222222223</v>
      </c>
      <c r="O63" s="46"/>
    </row>
    <row r="67" spans="1:18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/>
      <c r="Q67"/>
      <c r="R67"/>
    </row>
  </sheetData>
  <autoFilter ref="A2:Q63">
    <filterColumn colId="12">
      <customFilters>
        <customFilter operator="notEqual" val=" "/>
      </custom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3.7109375" style="21" bestFit="1" customWidth="1"/>
    <col min="14" max="14" width="10.42578125" style="21" customWidth="1"/>
    <col min="15" max="15" width="17.85546875" style="21" bestFit="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1" t="s">
        <v>200</v>
      </c>
      <c r="N1" s="51"/>
      <c r="O1" s="51"/>
    </row>
    <row r="2" spans="1:18" s="1" customFormat="1" ht="45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2" t="s">
        <v>176</v>
      </c>
      <c r="N2" s="32" t="s">
        <v>177</v>
      </c>
      <c r="O2" s="32"/>
    </row>
    <row r="3" spans="1:18" ht="30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3">
        <f>'Distribution per truck'!V3</f>
        <v>7200</v>
      </c>
      <c r="N3" s="33">
        <f>'Distribution per truck'!W3</f>
        <v>1</v>
      </c>
      <c r="O3" s="38"/>
      <c r="Q3" t="s">
        <v>191</v>
      </c>
      <c r="R3" s="15">
        <v>7200</v>
      </c>
    </row>
    <row r="4" spans="1:18" ht="27" hidden="1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3"/>
      <c r="N4" s="33">
        <f t="shared" ref="N4:N61" si="2">M4/7200</f>
        <v>0</v>
      </c>
      <c r="O4" s="38">
        <f t="shared" ref="O4:O61" si="3">0.1*M4</f>
        <v>0</v>
      </c>
    </row>
    <row r="5" spans="1:18" ht="25.5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3">
        <f>'Distribution per truck'!V5</f>
        <v>7200</v>
      </c>
      <c r="N5" s="33">
        <f>'Distribution per truck'!W5</f>
        <v>1</v>
      </c>
      <c r="O5" s="38"/>
    </row>
    <row r="6" spans="1:18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3"/>
      <c r="N6" s="33">
        <f t="shared" si="2"/>
        <v>0</v>
      </c>
      <c r="O6" s="38">
        <f t="shared" si="3"/>
        <v>0</v>
      </c>
    </row>
    <row r="7" spans="1:18" ht="25.5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3">
        <f>'Distribution per truck'!V7</f>
        <v>7200</v>
      </c>
      <c r="N7" s="33">
        <f>'Distribution per truck'!W7</f>
        <v>1</v>
      </c>
      <c r="O7" s="38"/>
    </row>
    <row r="8" spans="1:18" ht="33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3">
        <f>'Distribution per truck'!V8</f>
        <v>4471</v>
      </c>
      <c r="N8" s="33">
        <f>'Distribution per truck'!W8</f>
        <v>0.62097222222222226</v>
      </c>
      <c r="O8" s="38"/>
    </row>
    <row r="9" spans="1:18" ht="30" hidden="1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3"/>
      <c r="N9" s="33">
        <f t="shared" si="2"/>
        <v>0</v>
      </c>
      <c r="O9" s="38">
        <f t="shared" si="3"/>
        <v>0</v>
      </c>
    </row>
    <row r="10" spans="1:18" ht="30" hidden="1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3"/>
      <c r="N10" s="33">
        <f t="shared" si="2"/>
        <v>0</v>
      </c>
      <c r="O10" s="38">
        <f t="shared" si="3"/>
        <v>0</v>
      </c>
    </row>
    <row r="11" spans="1:18" ht="30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3">
        <f>'Distribution per truck'!V11</f>
        <v>7200</v>
      </c>
      <c r="N11" s="33">
        <f>'Distribution per truck'!W11</f>
        <v>1</v>
      </c>
      <c r="O11" s="38"/>
    </row>
    <row r="12" spans="1:18" ht="30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3"/>
      <c r="N12" s="33">
        <f t="shared" si="2"/>
        <v>0</v>
      </c>
      <c r="O12" s="38">
        <f t="shared" si="3"/>
        <v>0</v>
      </c>
    </row>
    <row r="13" spans="1:18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3">
        <f>'Distribution per truck'!V13</f>
        <v>7200</v>
      </c>
      <c r="N13" s="33">
        <f>'Distribution per truck'!W13</f>
        <v>1</v>
      </c>
      <c r="O13" s="38"/>
    </row>
    <row r="14" spans="1:18" ht="30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3">
        <f>'Distribution per truck'!V14</f>
        <v>2784</v>
      </c>
      <c r="N14" s="33">
        <f>'Distribution per truck'!W14</f>
        <v>0.38666666666666666</v>
      </c>
      <c r="O14" s="38"/>
    </row>
    <row r="15" spans="1:18" ht="30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3">
        <f>'Distribution per truck'!V15</f>
        <v>5484</v>
      </c>
      <c r="N15" s="33">
        <f>'Distribution per truck'!W15</f>
        <v>0.76166666666666671</v>
      </c>
      <c r="O15" s="38"/>
    </row>
    <row r="16" spans="1:18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3"/>
      <c r="N16" s="33">
        <f t="shared" si="2"/>
        <v>0</v>
      </c>
      <c r="O16" s="38">
        <f t="shared" si="3"/>
        <v>0</v>
      </c>
    </row>
    <row r="17" spans="1:15" ht="30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3">
        <f>'Distribution per truck'!V17</f>
        <v>7200</v>
      </c>
      <c r="N17" s="33">
        <f>'Distribution per truck'!W17</f>
        <v>1</v>
      </c>
      <c r="O17" s="38"/>
    </row>
    <row r="18" spans="1:15" ht="30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3"/>
      <c r="N18" s="33">
        <f t="shared" si="2"/>
        <v>0</v>
      </c>
      <c r="O18" s="38">
        <f t="shared" si="3"/>
        <v>0</v>
      </c>
    </row>
    <row r="19" spans="1:15" ht="30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3"/>
      <c r="N19" s="33">
        <f t="shared" si="2"/>
        <v>0</v>
      </c>
      <c r="O19" s="38">
        <f t="shared" si="3"/>
        <v>0</v>
      </c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3">
        <f>'Distribution per truck'!V20</f>
        <v>7200</v>
      </c>
      <c r="N20" s="33">
        <f>'Distribution per truck'!W20</f>
        <v>1</v>
      </c>
      <c r="O20" s="38"/>
    </row>
    <row r="21" spans="1:15" ht="30" hidden="1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3"/>
      <c r="N21" s="33">
        <f t="shared" si="2"/>
        <v>0</v>
      </c>
      <c r="O21" s="38">
        <f t="shared" si="3"/>
        <v>0</v>
      </c>
    </row>
    <row r="22" spans="1:15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3">
        <f>'Distribution per truck'!V22</f>
        <v>7200</v>
      </c>
      <c r="N22" s="33">
        <f>'Distribution per truck'!W22</f>
        <v>1</v>
      </c>
      <c r="O22" s="38"/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3">
        <f>'Distribution per truck'!V23</f>
        <v>7200</v>
      </c>
      <c r="N23" s="33">
        <f>'Distribution per truck'!W23</f>
        <v>1</v>
      </c>
      <c r="O23" s="38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3">
        <f>'Distribution per truck'!V24</f>
        <v>7200</v>
      </c>
      <c r="N24" s="33">
        <f>'Distribution per truck'!W24</f>
        <v>1</v>
      </c>
      <c r="O24" s="38"/>
    </row>
    <row r="25" spans="1:15" ht="30" hidden="1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3"/>
      <c r="N25" s="33">
        <f t="shared" si="2"/>
        <v>0</v>
      </c>
      <c r="O25" s="38">
        <f t="shared" si="3"/>
        <v>0</v>
      </c>
    </row>
    <row r="26" spans="1:15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3">
        <f>'Distribution per truck'!V26</f>
        <v>7200</v>
      </c>
      <c r="N26" s="33">
        <f>'Distribution per truck'!W26</f>
        <v>1</v>
      </c>
      <c r="O26" s="38"/>
    </row>
    <row r="27" spans="1:15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3">
        <f>'Distribution per truck'!V27</f>
        <v>2441</v>
      </c>
      <c r="N27" s="33">
        <f>'Distribution per truck'!W27</f>
        <v>0.33902777777777776</v>
      </c>
      <c r="O27" s="38"/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3">
        <f>'Distribution per truck'!V28</f>
        <v>7200</v>
      </c>
      <c r="N28" s="33">
        <f>'Distribution per truck'!W28</f>
        <v>1</v>
      </c>
      <c r="O28" s="38"/>
    </row>
    <row r="29" spans="1:15" ht="30" hidden="1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3"/>
      <c r="N29" s="33">
        <f t="shared" si="2"/>
        <v>0</v>
      </c>
      <c r="O29" s="38">
        <f t="shared" si="3"/>
        <v>0</v>
      </c>
    </row>
    <row r="30" spans="1:15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3">
        <f>'Distribution per truck'!V30</f>
        <v>7200</v>
      </c>
      <c r="N30" s="33">
        <f>'Distribution per truck'!W30</f>
        <v>1</v>
      </c>
      <c r="O30" s="38"/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3">
        <f>'Distribution per truck'!V31</f>
        <v>7200</v>
      </c>
      <c r="N31" s="33">
        <f>'Distribution per truck'!W31</f>
        <v>1</v>
      </c>
      <c r="O31" s="38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3">
        <f>'Distribution per truck'!V32</f>
        <v>7200</v>
      </c>
      <c r="N32" s="33">
        <f>'Distribution per truck'!W32</f>
        <v>1</v>
      </c>
      <c r="O32" s="38"/>
    </row>
    <row r="33" spans="1:15" ht="30" hidden="1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3"/>
      <c r="N33" s="33">
        <f t="shared" si="2"/>
        <v>0</v>
      </c>
      <c r="O33" s="38">
        <f t="shared" si="3"/>
        <v>0</v>
      </c>
    </row>
    <row r="34" spans="1:15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3">
        <f>'Distribution per truck'!V34</f>
        <v>21600</v>
      </c>
      <c r="N34" s="33">
        <f>'Distribution per truck'!W34</f>
        <v>3</v>
      </c>
      <c r="O34" s="38"/>
    </row>
    <row r="35" spans="1:15" ht="30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3">
        <f>'Distribution per truck'!V35</f>
        <v>7200</v>
      </c>
      <c r="N35" s="33">
        <f>'Distribution per truck'!W35</f>
        <v>1</v>
      </c>
      <c r="O35" s="38"/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3"/>
      <c r="N36" s="33">
        <f t="shared" si="2"/>
        <v>0</v>
      </c>
      <c r="O36" s="38">
        <f t="shared" si="3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3">
        <f>'Distribution per truck'!V37</f>
        <v>7200</v>
      </c>
      <c r="N37" s="33">
        <f>'Distribution per truck'!W37</f>
        <v>1</v>
      </c>
      <c r="O37" s="38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3"/>
      <c r="N38" s="33">
        <f t="shared" si="2"/>
        <v>0</v>
      </c>
      <c r="O38" s="38">
        <f t="shared" si="3"/>
        <v>0</v>
      </c>
    </row>
    <row r="39" spans="1:15" ht="30" hidden="1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3"/>
      <c r="N39" s="33">
        <f t="shared" si="2"/>
        <v>0</v>
      </c>
      <c r="O39" s="38">
        <f t="shared" si="3"/>
        <v>0</v>
      </c>
    </row>
    <row r="40" spans="1:15" ht="30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3">
        <f>'Distribution per truck'!V40</f>
        <v>7200</v>
      </c>
      <c r="N40" s="33">
        <f>'Distribution per truck'!W40</f>
        <v>1</v>
      </c>
      <c r="O40" s="38"/>
    </row>
    <row r="41" spans="1:15" ht="30" hidden="1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3"/>
      <c r="N41" s="33">
        <f t="shared" si="2"/>
        <v>0</v>
      </c>
      <c r="O41" s="38">
        <f t="shared" si="3"/>
        <v>0</v>
      </c>
    </row>
    <row r="42" spans="1:15" ht="30" hidden="1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3"/>
      <c r="N42" s="33">
        <f t="shared" si="2"/>
        <v>0</v>
      </c>
      <c r="O42" s="38">
        <f t="shared" si="3"/>
        <v>0</v>
      </c>
    </row>
    <row r="43" spans="1:15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3"/>
      <c r="N43" s="33">
        <f t="shared" si="2"/>
        <v>0</v>
      </c>
      <c r="O43" s="38">
        <f t="shared" si="3"/>
        <v>0</v>
      </c>
    </row>
    <row r="44" spans="1:15" ht="30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3">
        <f>'Distribution per truck'!V44</f>
        <v>7200</v>
      </c>
      <c r="N44" s="33">
        <f>'Distribution per truck'!W44</f>
        <v>1</v>
      </c>
      <c r="O44" s="38"/>
    </row>
    <row r="45" spans="1:15" ht="30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3">
        <f>'Distribution per truck'!V45</f>
        <v>6577</v>
      </c>
      <c r="N45" s="33">
        <f>'Distribution per truck'!W45</f>
        <v>0.91347222222222224</v>
      </c>
      <c r="O45" s="38"/>
    </row>
    <row r="46" spans="1:15" ht="25.5" hidden="1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3"/>
      <c r="N46" s="33">
        <f t="shared" si="2"/>
        <v>0</v>
      </c>
      <c r="O46" s="38">
        <f t="shared" si="3"/>
        <v>0</v>
      </c>
    </row>
    <row r="47" spans="1:15" ht="30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3"/>
      <c r="N47" s="33">
        <f t="shared" si="2"/>
        <v>0</v>
      </c>
      <c r="O47" s="38">
        <f t="shared" si="3"/>
        <v>0</v>
      </c>
    </row>
    <row r="48" spans="1:15" ht="30" hidden="1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3"/>
      <c r="N48" s="33">
        <f t="shared" si="2"/>
        <v>0</v>
      </c>
      <c r="O48" s="38">
        <f t="shared" si="3"/>
        <v>0</v>
      </c>
    </row>
    <row r="49" spans="1:15" ht="30" hidden="1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3"/>
      <c r="N49" s="33">
        <f t="shared" si="2"/>
        <v>0</v>
      </c>
      <c r="O49" s="38">
        <f t="shared" si="3"/>
        <v>0</v>
      </c>
    </row>
    <row r="50" spans="1:15" ht="30" hidden="1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3"/>
      <c r="N50" s="33">
        <f t="shared" si="2"/>
        <v>0</v>
      </c>
      <c r="O50" s="38">
        <f t="shared" si="3"/>
        <v>0</v>
      </c>
    </row>
    <row r="51" spans="1:15" ht="30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3"/>
      <c r="N51" s="33">
        <f t="shared" si="2"/>
        <v>0</v>
      </c>
      <c r="O51" s="38">
        <f t="shared" si="3"/>
        <v>0</v>
      </c>
    </row>
    <row r="52" spans="1:15" ht="30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3"/>
      <c r="N52" s="33">
        <f t="shared" si="2"/>
        <v>0</v>
      </c>
      <c r="O52" s="38">
        <f t="shared" si="3"/>
        <v>0</v>
      </c>
    </row>
    <row r="53" spans="1:15" ht="30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3">
        <f>'Distribution per truck'!V53</f>
        <v>7200</v>
      </c>
      <c r="N53" s="33">
        <f>'Distribution per truck'!W53</f>
        <v>1</v>
      </c>
      <c r="O53" s="38"/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3">
        <f>'Distribution per truck'!V54</f>
        <v>7200</v>
      </c>
      <c r="N54" s="33">
        <f>'Distribution per truck'!W54</f>
        <v>1</v>
      </c>
      <c r="O54" s="38"/>
    </row>
    <row r="55" spans="1:15" ht="30" hidden="1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3"/>
      <c r="N55" s="33">
        <f t="shared" si="2"/>
        <v>0</v>
      </c>
      <c r="O55" s="38">
        <f t="shared" si="3"/>
        <v>0</v>
      </c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3">
        <f>'Distribution per truck'!V56</f>
        <v>7200</v>
      </c>
      <c r="N56" s="33">
        <f>'Distribution per truck'!W56</f>
        <v>1</v>
      </c>
      <c r="O56" s="38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3">
        <f>'Distribution per truck'!V57</f>
        <v>7200</v>
      </c>
      <c r="N57" s="33">
        <f>'Distribution per truck'!W57</f>
        <v>1</v>
      </c>
      <c r="O57" s="38"/>
    </row>
    <row r="58" spans="1:15" ht="30" hidden="1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3"/>
      <c r="N58" s="33">
        <f t="shared" si="2"/>
        <v>0</v>
      </c>
      <c r="O58" s="38">
        <f t="shared" si="3"/>
        <v>0</v>
      </c>
    </row>
    <row r="59" spans="1:15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3">
        <f>'Distribution per truck'!V59</f>
        <v>7200</v>
      </c>
      <c r="N59" s="33">
        <f>'Distribution per truck'!W59</f>
        <v>1</v>
      </c>
      <c r="O59" s="38"/>
    </row>
    <row r="60" spans="1:15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3">
        <f>'Distribution per truck'!V60</f>
        <v>7200</v>
      </c>
      <c r="N60" s="33">
        <f>'Distribution per truck'!W60</f>
        <v>1</v>
      </c>
      <c r="O60" s="38"/>
    </row>
    <row r="61" spans="1:15" ht="30" hidden="1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3"/>
      <c r="N61" s="33">
        <f t="shared" si="2"/>
        <v>0</v>
      </c>
      <c r="O61" s="38">
        <f t="shared" si="3"/>
        <v>0</v>
      </c>
    </row>
    <row r="62" spans="1:15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3">
        <f>'Distribution per truck'!V62</f>
        <v>7200</v>
      </c>
      <c r="N62" s="33">
        <f>'Distribution per truck'!W62</f>
        <v>1</v>
      </c>
      <c r="O62" s="38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4">SUM(M3:M62)</f>
        <v>230557</v>
      </c>
      <c r="N63" s="45">
        <f t="shared" si="4"/>
        <v>32.021805555555559</v>
      </c>
      <c r="O63" s="46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/>
      <c r="Q67"/>
      <c r="R67"/>
      <c r="S67"/>
      <c r="T67"/>
    </row>
  </sheetData>
  <autoFilter ref="A2:S63">
    <filterColumn colId="12">
      <customFilters>
        <customFilter operator="notEqual" val=" "/>
      </custom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35.2851562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9.42578125" style="21" customWidth="1"/>
    <col min="14" max="14" width="17.140625" style="21" customWidth="1"/>
    <col min="15" max="15" width="23.140625" style="2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0" t="s">
        <v>201</v>
      </c>
      <c r="N1" s="50"/>
      <c r="O1" s="50"/>
    </row>
    <row r="2" spans="1:18" s="1" customFormat="1" ht="30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0" t="s">
        <v>178</v>
      </c>
      <c r="N2" s="30" t="s">
        <v>179</v>
      </c>
      <c r="O2" s="30"/>
    </row>
    <row r="3" spans="1:18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1">
        <f>'Distribution per truck'!Y3</f>
        <v>7200</v>
      </c>
      <c r="N3" s="31">
        <f>'Distribution per truck'!Z3</f>
        <v>1</v>
      </c>
      <c r="O3" s="34"/>
      <c r="Q3" t="s">
        <v>191</v>
      </c>
      <c r="R3" s="15">
        <v>7200</v>
      </c>
    </row>
    <row r="4" spans="1:18" ht="27" hidden="1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1">
        <f>'Distribution per truck'!Y4</f>
        <v>0</v>
      </c>
      <c r="N4" s="31">
        <f>'Distribution per truck'!Z4</f>
        <v>0</v>
      </c>
      <c r="O4" s="34">
        <f t="shared" ref="O4:O61" si="2">0.1*M4</f>
        <v>0</v>
      </c>
    </row>
    <row r="5" spans="1:18" ht="25.5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1">
        <f>'Distribution per truck'!Y5</f>
        <v>5356</v>
      </c>
      <c r="N5" s="31">
        <f>'Distribution per truck'!Z5</f>
        <v>0.74388888888888893</v>
      </c>
      <c r="O5" s="34"/>
    </row>
    <row r="6" spans="1:18" ht="25.5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1">
        <f>'Distribution per truck'!Y6</f>
        <v>7155</v>
      </c>
      <c r="N6" s="31">
        <f>'Distribution per truck'!Z6</f>
        <v>0.99375000000000002</v>
      </c>
      <c r="O6" s="34"/>
    </row>
    <row r="7" spans="1:18" ht="25.5" hidden="1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1">
        <f>'Distribution per truck'!Y7</f>
        <v>0</v>
      </c>
      <c r="N7" s="31">
        <f>'Distribution per truck'!Z7</f>
        <v>0</v>
      </c>
      <c r="O7" s="34">
        <f t="shared" si="2"/>
        <v>0</v>
      </c>
    </row>
    <row r="8" spans="1:18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1">
        <f>'Distribution per truck'!Y8</f>
        <v>0</v>
      </c>
      <c r="N8" s="31">
        <f>'Distribution per truck'!Z8</f>
        <v>0</v>
      </c>
      <c r="O8" s="34">
        <f t="shared" si="2"/>
        <v>0</v>
      </c>
    </row>
    <row r="9" spans="1:18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1">
        <f>'Distribution per truck'!Y9</f>
        <v>2894</v>
      </c>
      <c r="N9" s="31">
        <f>'Distribution per truck'!Z9</f>
        <v>0.40194444444444444</v>
      </c>
      <c r="O9" s="34"/>
    </row>
    <row r="10" spans="1:18" hidden="1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1">
        <f>'Distribution per truck'!Y10</f>
        <v>0</v>
      </c>
      <c r="N10" s="31">
        <f>'Distribution per truck'!Z10</f>
        <v>0</v>
      </c>
      <c r="O10" s="34">
        <f t="shared" si="2"/>
        <v>0</v>
      </c>
    </row>
    <row r="11" spans="1:18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1">
        <f>'Distribution per truck'!Y11</f>
        <v>7200</v>
      </c>
      <c r="N11" s="31">
        <f>'Distribution per truck'!Z11</f>
        <v>1</v>
      </c>
      <c r="O11" s="34"/>
    </row>
    <row r="12" spans="1:18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1">
        <f>'Distribution per truck'!Y12</f>
        <v>0</v>
      </c>
      <c r="N12" s="31">
        <f>'Distribution per truck'!Z12</f>
        <v>0</v>
      </c>
      <c r="O12" s="34">
        <f t="shared" si="2"/>
        <v>0</v>
      </c>
    </row>
    <row r="13" spans="1:18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1">
        <f>'Distribution per truck'!Y13</f>
        <v>7200</v>
      </c>
      <c r="N13" s="31">
        <f>'Distribution per truck'!Z13</f>
        <v>1</v>
      </c>
      <c r="O13" s="34"/>
    </row>
    <row r="14" spans="1:18" hidden="1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1">
        <f>'Distribution per truck'!Y14</f>
        <v>0</v>
      </c>
      <c r="N14" s="31">
        <f>'Distribution per truck'!Z14</f>
        <v>0</v>
      </c>
      <c r="O14" s="34">
        <f t="shared" si="2"/>
        <v>0</v>
      </c>
    </row>
    <row r="15" spans="1:18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1">
        <f>'Distribution per truck'!Y15</f>
        <v>0</v>
      </c>
      <c r="N15" s="31">
        <f>'Distribution per truck'!Z15</f>
        <v>0</v>
      </c>
      <c r="O15" s="34">
        <f t="shared" si="2"/>
        <v>0</v>
      </c>
    </row>
    <row r="16" spans="1:18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1">
        <f>'Distribution per truck'!Y16</f>
        <v>4133</v>
      </c>
      <c r="N16" s="31">
        <f>'Distribution per truck'!Z16</f>
        <v>0.5740277777777778</v>
      </c>
      <c r="O16" s="34"/>
    </row>
    <row r="17" spans="1:15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1">
        <f>'Distribution per truck'!Y17</f>
        <v>7200</v>
      </c>
      <c r="N17" s="31">
        <f>'Distribution per truck'!Z17</f>
        <v>1</v>
      </c>
      <c r="O17" s="34"/>
    </row>
    <row r="18" spans="1:15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1">
        <f>'Distribution per truck'!Y18</f>
        <v>0</v>
      </c>
      <c r="N18" s="31">
        <f>'Distribution per truck'!Z18</f>
        <v>0</v>
      </c>
      <c r="O18" s="34">
        <f t="shared" si="2"/>
        <v>0</v>
      </c>
    </row>
    <row r="19" spans="1:15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1">
        <f>'Distribution per truck'!Y19</f>
        <v>0</v>
      </c>
      <c r="N19" s="31">
        <f>'Distribution per truck'!Z19</f>
        <v>0</v>
      </c>
      <c r="O19" s="34">
        <f t="shared" si="2"/>
        <v>0</v>
      </c>
    </row>
    <row r="20" spans="1:15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1">
        <f>'Distribution per truck'!Y20</f>
        <v>7200</v>
      </c>
      <c r="N20" s="31">
        <f>'Distribution per truck'!Z20</f>
        <v>1</v>
      </c>
      <c r="O20" s="34"/>
    </row>
    <row r="21" spans="1:15" hidden="1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1">
        <f>'Distribution per truck'!Y21</f>
        <v>0</v>
      </c>
      <c r="N21" s="31">
        <f>'Distribution per truck'!Z21</f>
        <v>0</v>
      </c>
      <c r="O21" s="34">
        <f t="shared" si="2"/>
        <v>0</v>
      </c>
    </row>
    <row r="22" spans="1:15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1">
        <f>'Distribution per truck'!Y22</f>
        <v>7200</v>
      </c>
      <c r="N22" s="31">
        <f>'Distribution per truck'!Z22</f>
        <v>1</v>
      </c>
      <c r="O22" s="34"/>
    </row>
    <row r="23" spans="1:15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1">
        <f>'Distribution per truck'!Y23</f>
        <v>7200</v>
      </c>
      <c r="N23" s="31">
        <f>'Distribution per truck'!Z23</f>
        <v>1</v>
      </c>
      <c r="O23" s="34"/>
    </row>
    <row r="24" spans="1:15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1">
        <f>'Distribution per truck'!Y24</f>
        <v>7200</v>
      </c>
      <c r="N24" s="31">
        <f>'Distribution per truck'!Z24</f>
        <v>1</v>
      </c>
      <c r="O24" s="34"/>
    </row>
    <row r="25" spans="1:15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1">
        <f>'Distribution per truck'!Y25</f>
        <v>7200</v>
      </c>
      <c r="N25" s="31">
        <f>'Distribution per truck'!Z25</f>
        <v>1</v>
      </c>
      <c r="O25" s="34"/>
    </row>
    <row r="26" spans="1:15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1">
        <f>'Distribution per truck'!Y26</f>
        <v>7200</v>
      </c>
      <c r="N26" s="31">
        <f>'Distribution per truck'!Z26</f>
        <v>1</v>
      </c>
      <c r="O26" s="34"/>
    </row>
    <row r="27" spans="1:15" hidden="1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1">
        <f>'Distribution per truck'!Y27</f>
        <v>0</v>
      </c>
      <c r="N27" s="31">
        <f>'Distribution per truck'!Z27</f>
        <v>0</v>
      </c>
      <c r="O27" s="34">
        <f t="shared" si="2"/>
        <v>0</v>
      </c>
    </row>
    <row r="28" spans="1:15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1">
        <f>'Distribution per truck'!Y28</f>
        <v>7200</v>
      </c>
      <c r="N28" s="31">
        <f>'Distribution per truck'!Z28</f>
        <v>1</v>
      </c>
      <c r="O28" s="34"/>
    </row>
    <row r="29" spans="1:15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1">
        <f>'Distribution per truck'!Y29</f>
        <v>7200</v>
      </c>
      <c r="N29" s="31">
        <f>'Distribution per truck'!Z29</f>
        <v>1</v>
      </c>
      <c r="O29" s="34"/>
    </row>
    <row r="30" spans="1:15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1">
        <f>'Distribution per truck'!Y30</f>
        <v>7200</v>
      </c>
      <c r="N30" s="31">
        <f>'Distribution per truck'!Z30</f>
        <v>1</v>
      </c>
      <c r="O30" s="34"/>
    </row>
    <row r="31" spans="1:15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1">
        <f>'Distribution per truck'!Y31</f>
        <v>7200</v>
      </c>
      <c r="N31" s="31">
        <f>'Distribution per truck'!Z31</f>
        <v>1</v>
      </c>
      <c r="O31" s="34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1">
        <f>'Distribution per truck'!Y32</f>
        <v>7200</v>
      </c>
      <c r="N32" s="31">
        <f>'Distribution per truck'!Z32</f>
        <v>1</v>
      </c>
      <c r="O32" s="34"/>
    </row>
    <row r="33" spans="1:15" hidden="1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1">
        <f>'Distribution per truck'!Y33</f>
        <v>0</v>
      </c>
      <c r="N33" s="31">
        <f>'Distribution per truck'!Z33</f>
        <v>0</v>
      </c>
      <c r="O33" s="34">
        <f t="shared" si="2"/>
        <v>0</v>
      </c>
    </row>
    <row r="34" spans="1:15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1">
        <f>'Distribution per truck'!Y34</f>
        <v>21600</v>
      </c>
      <c r="N34" s="31">
        <f>'Distribution per truck'!Z34</f>
        <v>3</v>
      </c>
      <c r="O34" s="34"/>
    </row>
    <row r="35" spans="1:15" hidden="1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1">
        <f>'Distribution per truck'!Y35</f>
        <v>0</v>
      </c>
      <c r="N35" s="31">
        <f>'Distribution per truck'!Z35</f>
        <v>0</v>
      </c>
      <c r="O35" s="34">
        <f t="shared" si="2"/>
        <v>0</v>
      </c>
    </row>
    <row r="36" spans="1:15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1">
        <f>'Distribution per truck'!Y36</f>
        <v>0</v>
      </c>
      <c r="N36" s="31">
        <f>'Distribution per truck'!Z36</f>
        <v>0</v>
      </c>
      <c r="O36" s="34">
        <f t="shared" si="2"/>
        <v>0</v>
      </c>
    </row>
    <row r="37" spans="1:15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1">
        <f>'Distribution per truck'!Y37</f>
        <v>7200</v>
      </c>
      <c r="N37" s="31">
        <f>'Distribution per truck'!Z37</f>
        <v>1</v>
      </c>
      <c r="O37" s="34"/>
    </row>
    <row r="38" spans="1:15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1">
        <f>'Distribution per truck'!Y38</f>
        <v>0</v>
      </c>
      <c r="N38" s="31">
        <f>'Distribution per truck'!Z38</f>
        <v>0</v>
      </c>
      <c r="O38" s="34">
        <f t="shared" si="2"/>
        <v>0</v>
      </c>
    </row>
    <row r="39" spans="1:15" hidden="1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1">
        <f>'Distribution per truck'!Y39</f>
        <v>0</v>
      </c>
      <c r="N39" s="31">
        <f>'Distribution per truck'!Z39</f>
        <v>0</v>
      </c>
      <c r="O39" s="34">
        <f t="shared" si="2"/>
        <v>0</v>
      </c>
    </row>
    <row r="40" spans="1:15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1">
        <f>'Distribution per truck'!Y40</f>
        <v>2866</v>
      </c>
      <c r="N40" s="31">
        <f>'Distribution per truck'!Z40</f>
        <v>0.39805555555555555</v>
      </c>
      <c r="O40" s="34"/>
    </row>
    <row r="41" spans="1:15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1">
        <f>'Distribution per truck'!Y41</f>
        <v>7200</v>
      </c>
      <c r="N41" s="31">
        <f>'Distribution per truck'!Z41</f>
        <v>1</v>
      </c>
      <c r="O41" s="34"/>
    </row>
    <row r="42" spans="1:15" hidden="1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1">
        <f>'Distribution per truck'!Y42</f>
        <v>0</v>
      </c>
      <c r="N42" s="31">
        <f>'Distribution per truck'!Z42</f>
        <v>0</v>
      </c>
      <c r="O42" s="34">
        <f t="shared" si="2"/>
        <v>0</v>
      </c>
    </row>
    <row r="43" spans="1:15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1">
        <f>'Distribution per truck'!Y43</f>
        <v>7200</v>
      </c>
      <c r="N43" s="31">
        <f>'Distribution per truck'!Z43</f>
        <v>1</v>
      </c>
      <c r="O43" s="34"/>
    </row>
    <row r="44" spans="1:15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1">
        <f>'Distribution per truck'!Y44</f>
        <v>5324</v>
      </c>
      <c r="N44" s="31">
        <f>'Distribution per truck'!Z44</f>
        <v>0.73944444444444446</v>
      </c>
      <c r="O44" s="34"/>
    </row>
    <row r="45" spans="1:15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1">
        <f>'Distribution per truck'!Y45</f>
        <v>0</v>
      </c>
      <c r="N45" s="31">
        <f>'Distribution per truck'!Z45</f>
        <v>0</v>
      </c>
      <c r="O45" s="34">
        <f t="shared" si="2"/>
        <v>0</v>
      </c>
    </row>
    <row r="46" spans="1:15" ht="25.5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1">
        <f>'Distribution per truck'!Y46</f>
        <v>7200</v>
      </c>
      <c r="N46" s="31">
        <f>'Distribution per truck'!Z46</f>
        <v>1</v>
      </c>
      <c r="O46" s="34"/>
    </row>
    <row r="47" spans="1:15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1">
        <f>'Distribution per truck'!Y47</f>
        <v>0</v>
      </c>
      <c r="N47" s="31">
        <f>'Distribution per truck'!Z47</f>
        <v>0</v>
      </c>
      <c r="O47" s="34">
        <f t="shared" si="2"/>
        <v>0</v>
      </c>
    </row>
    <row r="48" spans="1:15" hidden="1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1">
        <f>'Distribution per truck'!Y48</f>
        <v>0</v>
      </c>
      <c r="N48" s="31">
        <f>'Distribution per truck'!Z48</f>
        <v>0</v>
      </c>
      <c r="O48" s="34">
        <f t="shared" si="2"/>
        <v>0</v>
      </c>
    </row>
    <row r="49" spans="1:15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1">
        <f>'Distribution per truck'!Y49</f>
        <v>2825</v>
      </c>
      <c r="N49" s="31">
        <f>'Distribution per truck'!Z49</f>
        <v>0.3923611111111111</v>
      </c>
      <c r="O49" s="34"/>
    </row>
    <row r="50" spans="1:15" hidden="1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1">
        <f>'Distribution per truck'!Y50</f>
        <v>0</v>
      </c>
      <c r="N50" s="31">
        <f>'Distribution per truck'!Z50</f>
        <v>0</v>
      </c>
      <c r="O50" s="34">
        <f t="shared" si="2"/>
        <v>0</v>
      </c>
    </row>
    <row r="51" spans="1:15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1">
        <f>'Distribution per truck'!Y51</f>
        <v>0</v>
      </c>
      <c r="N51" s="31">
        <f>'Distribution per truck'!Z51</f>
        <v>0</v>
      </c>
      <c r="O51" s="34">
        <f t="shared" si="2"/>
        <v>0</v>
      </c>
    </row>
    <row r="52" spans="1:15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1">
        <f>'Distribution per truck'!Y52</f>
        <v>0</v>
      </c>
      <c r="N52" s="31">
        <f>'Distribution per truck'!Z52</f>
        <v>0</v>
      </c>
      <c r="O52" s="34">
        <f t="shared" si="2"/>
        <v>0</v>
      </c>
    </row>
    <row r="53" spans="1:15" hidden="1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1">
        <f>'Distribution per truck'!Y53</f>
        <v>0</v>
      </c>
      <c r="N53" s="31">
        <f>'Distribution per truck'!Z53</f>
        <v>0</v>
      </c>
      <c r="O53" s="34">
        <f t="shared" si="2"/>
        <v>0</v>
      </c>
    </row>
    <row r="54" spans="1:15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1">
        <f>'Distribution per truck'!Y54</f>
        <v>7200</v>
      </c>
      <c r="N54" s="31">
        <f>'Distribution per truck'!Z54</f>
        <v>1</v>
      </c>
      <c r="O54" s="34"/>
    </row>
    <row r="55" spans="1:15" hidden="1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1">
        <f>'Distribution per truck'!Y55</f>
        <v>0</v>
      </c>
      <c r="N55" s="31">
        <f>'Distribution per truck'!Z55</f>
        <v>0</v>
      </c>
      <c r="O55" s="34">
        <f t="shared" si="2"/>
        <v>0</v>
      </c>
    </row>
    <row r="56" spans="1:15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1">
        <f>'Distribution per truck'!Y56</f>
        <v>7200</v>
      </c>
      <c r="N56" s="31">
        <f>'Distribution per truck'!Z56</f>
        <v>1</v>
      </c>
      <c r="O56" s="34"/>
    </row>
    <row r="57" spans="1:15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1">
        <f>'Distribution per truck'!Y57</f>
        <v>7200</v>
      </c>
      <c r="N57" s="31">
        <f>'Distribution per truck'!Z57</f>
        <v>1</v>
      </c>
      <c r="O57" s="34"/>
    </row>
    <row r="58" spans="1:15" hidden="1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1">
        <f>'Distribution per truck'!Y58</f>
        <v>0</v>
      </c>
      <c r="N58" s="31">
        <f>'Distribution per truck'!Z58</f>
        <v>0</v>
      </c>
      <c r="O58" s="34">
        <f t="shared" si="2"/>
        <v>0</v>
      </c>
    </row>
    <row r="59" spans="1:15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1">
        <f>'Distribution per truck'!Y59</f>
        <v>7200</v>
      </c>
      <c r="N59" s="31">
        <f>'Distribution per truck'!Z59</f>
        <v>1</v>
      </c>
      <c r="O59" s="34"/>
    </row>
    <row r="60" spans="1:15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1">
        <f>'Distribution per truck'!Y60</f>
        <v>7200</v>
      </c>
      <c r="N60" s="31">
        <f>'Distribution per truck'!Z60</f>
        <v>1</v>
      </c>
      <c r="O60" s="34"/>
    </row>
    <row r="61" spans="1:15" hidden="1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1">
        <f>'Distribution per truck'!Y61</f>
        <v>0</v>
      </c>
      <c r="N61" s="31">
        <f>'Distribution per truck'!Z61</f>
        <v>0</v>
      </c>
      <c r="O61" s="34">
        <f t="shared" si="2"/>
        <v>0</v>
      </c>
    </row>
    <row r="62" spans="1:15" ht="15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1">
        <f>'Distribution per truck'!Y62</f>
        <v>7200</v>
      </c>
      <c r="N62" s="31">
        <f>'Distribution per truck'!Z62</f>
        <v>1</v>
      </c>
      <c r="O62" s="34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>SUM(M3:M62)</f>
        <v>232153</v>
      </c>
      <c r="N63" s="45">
        <f>SUM(N3:N62)</f>
        <v>32.243472222222223</v>
      </c>
      <c r="O63" s="46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/>
      <c r="Q67"/>
      <c r="R67"/>
      <c r="S67"/>
      <c r="T67"/>
    </row>
  </sheetData>
  <autoFilter ref="A2:S63">
    <filterColumn colId="12">
      <filters>
        <filter val="2 825.00"/>
        <filter val="2 866.00"/>
        <filter val="2 894.00"/>
        <filter val="21 600.00"/>
        <filter val="232153.00"/>
        <filter val="4 133.00"/>
        <filter val="5 324.00"/>
        <filter val="5 356.00"/>
        <filter val="7 155.00"/>
        <filter val="7 200.00"/>
      </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23.85546875" style="21" bestFit="1" customWidth="1"/>
    <col min="14" max="14" width="18.7109375" style="21" bestFit="1" customWidth="1"/>
    <col min="15" max="15" width="29.5703125" style="44" bestFit="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1" t="s">
        <v>206</v>
      </c>
      <c r="N1" s="51"/>
      <c r="O1" s="55"/>
    </row>
    <row r="2" spans="1:18" s="1" customFormat="1" ht="30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2" t="s">
        <v>180</v>
      </c>
      <c r="N2" s="32" t="s">
        <v>181</v>
      </c>
      <c r="O2" s="42"/>
    </row>
    <row r="3" spans="1:18" ht="30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3">
        <f>'Distribution per truck'!AB3</f>
        <v>7200</v>
      </c>
      <c r="N3" s="33">
        <f>'Distribution per truck'!AC3</f>
        <v>1</v>
      </c>
      <c r="O3" s="43"/>
      <c r="Q3" t="s">
        <v>191</v>
      </c>
      <c r="R3" s="15">
        <v>7200</v>
      </c>
    </row>
    <row r="4" spans="1:18" ht="27" hidden="1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3">
        <f>'Distribution per truck'!AB4</f>
        <v>0</v>
      </c>
      <c r="N4" s="33">
        <f>'Distribution per truck'!AC4</f>
        <v>0</v>
      </c>
      <c r="O4" s="38">
        <f t="shared" ref="O4:O61" si="2">M4*0.1</f>
        <v>0</v>
      </c>
    </row>
    <row r="5" spans="1:18" ht="25.5" hidden="1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3">
        <f>'Distribution per truck'!AB5</f>
        <v>0</v>
      </c>
      <c r="N5" s="33">
        <f>'Distribution per truck'!AC5</f>
        <v>0</v>
      </c>
      <c r="O5" s="38">
        <f t="shared" si="2"/>
        <v>0</v>
      </c>
    </row>
    <row r="6" spans="1:18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3">
        <f>'Distribution per truck'!AB6</f>
        <v>0</v>
      </c>
      <c r="N6" s="33">
        <f>'Distribution per truck'!AC6</f>
        <v>0</v>
      </c>
      <c r="O6" s="38">
        <f t="shared" si="2"/>
        <v>0</v>
      </c>
    </row>
    <row r="7" spans="1:18" ht="25.5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3">
        <f>'Distribution per truck'!AB7</f>
        <v>5025</v>
      </c>
      <c r="N7" s="33">
        <f>'Distribution per truck'!AC7</f>
        <v>0.69791666666666663</v>
      </c>
      <c r="O7" s="43"/>
    </row>
    <row r="8" spans="1:18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3">
        <f>'Distribution per truck'!AB8</f>
        <v>0</v>
      </c>
      <c r="N8" s="33">
        <f>'Distribution per truck'!AC8</f>
        <v>0</v>
      </c>
      <c r="O8" s="38">
        <f t="shared" si="2"/>
        <v>0</v>
      </c>
    </row>
    <row r="9" spans="1:18" ht="30" hidden="1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3">
        <f>'Distribution per truck'!AB9</f>
        <v>0</v>
      </c>
      <c r="N9" s="33">
        <f>'Distribution per truck'!AC9</f>
        <v>0</v>
      </c>
      <c r="O9" s="38">
        <f t="shared" si="2"/>
        <v>0</v>
      </c>
    </row>
    <row r="10" spans="1:18" ht="30" hidden="1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3">
        <f>'Distribution per truck'!AB10</f>
        <v>0</v>
      </c>
      <c r="N10" s="33">
        <f>'Distribution per truck'!AC10</f>
        <v>0</v>
      </c>
      <c r="O10" s="38">
        <f t="shared" si="2"/>
        <v>0</v>
      </c>
    </row>
    <row r="11" spans="1:18" ht="30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3">
        <f>'Distribution per truck'!AB11</f>
        <v>7200</v>
      </c>
      <c r="N11" s="33">
        <f>'Distribution per truck'!AC11</f>
        <v>1</v>
      </c>
      <c r="O11" s="43"/>
    </row>
    <row r="12" spans="1:18" ht="30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3">
        <f>'Distribution per truck'!AB12</f>
        <v>0</v>
      </c>
      <c r="N12" s="33">
        <f>'Distribution per truck'!AC12</f>
        <v>0</v>
      </c>
      <c r="O12" s="38">
        <f t="shared" si="2"/>
        <v>0</v>
      </c>
    </row>
    <row r="13" spans="1:18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3">
        <f>'Distribution per truck'!AB13</f>
        <v>6990</v>
      </c>
      <c r="N13" s="33">
        <f>'Distribution per truck'!AC13</f>
        <v>0.97083333333333333</v>
      </c>
      <c r="O13" s="43"/>
    </row>
    <row r="14" spans="1:18" ht="30" hidden="1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3">
        <f>'Distribution per truck'!AB14</f>
        <v>0</v>
      </c>
      <c r="N14" s="33">
        <f>'Distribution per truck'!AC14</f>
        <v>0</v>
      </c>
      <c r="O14" s="38">
        <f t="shared" si="2"/>
        <v>0</v>
      </c>
    </row>
    <row r="15" spans="1:18" ht="30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3">
        <f>'Distribution per truck'!AB15</f>
        <v>0</v>
      </c>
      <c r="N15" s="33">
        <f>'Distribution per truck'!AC15</f>
        <v>0</v>
      </c>
      <c r="O15" s="38">
        <f t="shared" si="2"/>
        <v>0</v>
      </c>
    </row>
    <row r="16" spans="1:18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3">
        <f>'Distribution per truck'!AB16</f>
        <v>0</v>
      </c>
      <c r="N16" s="33">
        <f>'Distribution per truck'!AC16</f>
        <v>0</v>
      </c>
      <c r="O16" s="38">
        <f t="shared" si="2"/>
        <v>0</v>
      </c>
    </row>
    <row r="17" spans="1:15" ht="30" hidden="1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3">
        <f>'Distribution per truck'!AB17</f>
        <v>0</v>
      </c>
      <c r="N17" s="33">
        <f>'Distribution per truck'!AC17</f>
        <v>0</v>
      </c>
      <c r="O17" s="38">
        <f t="shared" si="2"/>
        <v>0</v>
      </c>
    </row>
    <row r="18" spans="1:15" ht="30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3">
        <f>'Distribution per truck'!AB18</f>
        <v>0</v>
      </c>
      <c r="N18" s="33">
        <f>'Distribution per truck'!AC18</f>
        <v>0</v>
      </c>
      <c r="O18" s="38">
        <f t="shared" si="2"/>
        <v>0</v>
      </c>
    </row>
    <row r="19" spans="1:15" ht="30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3">
        <f>'Distribution per truck'!AB19</f>
        <v>0</v>
      </c>
      <c r="N19" s="33">
        <f>'Distribution per truck'!AC19</f>
        <v>0</v>
      </c>
      <c r="O19" s="38">
        <f t="shared" si="2"/>
        <v>0</v>
      </c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3">
        <f>'Distribution per truck'!AB20</f>
        <v>7200</v>
      </c>
      <c r="N20" s="33">
        <f>'Distribution per truck'!AC20</f>
        <v>1</v>
      </c>
      <c r="O20" s="43"/>
    </row>
    <row r="21" spans="1:15" ht="30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3">
        <f>'Distribution per truck'!AB21</f>
        <v>2713</v>
      </c>
      <c r="N21" s="33">
        <f>'Distribution per truck'!AC21</f>
        <v>0.37680555555555556</v>
      </c>
      <c r="O21" s="43"/>
    </row>
    <row r="22" spans="1:15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3">
        <f>'Distribution per truck'!AB22</f>
        <v>7200</v>
      </c>
      <c r="N22" s="33">
        <f>'Distribution per truck'!AC22</f>
        <v>1</v>
      </c>
      <c r="O22" s="43"/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3">
        <f>'Distribution per truck'!AB23</f>
        <v>7200</v>
      </c>
      <c r="N23" s="33">
        <f>'Distribution per truck'!AC23</f>
        <v>1</v>
      </c>
      <c r="O23" s="43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3">
        <f>'Distribution per truck'!AB24</f>
        <v>7200</v>
      </c>
      <c r="N24" s="33">
        <f>'Distribution per truck'!AC24</f>
        <v>1</v>
      </c>
      <c r="O24" s="43"/>
    </row>
    <row r="25" spans="1:15" ht="30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3">
        <f>'Distribution per truck'!AB25</f>
        <v>7200</v>
      </c>
      <c r="N25" s="33">
        <f>'Distribution per truck'!AC25</f>
        <v>1</v>
      </c>
      <c r="O25" s="43"/>
    </row>
    <row r="26" spans="1:15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3">
        <f>'Distribution per truck'!AB26</f>
        <v>7200</v>
      </c>
      <c r="N26" s="33">
        <f>'Distribution per truck'!AC26</f>
        <v>1</v>
      </c>
      <c r="O26" s="43"/>
    </row>
    <row r="27" spans="1:15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3">
        <f>'Distribution per truck'!AB27</f>
        <v>7200</v>
      </c>
      <c r="N27" s="33">
        <f>'Distribution per truck'!AC27</f>
        <v>1</v>
      </c>
      <c r="O27" s="43"/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3">
        <f>'Distribution per truck'!AB28</f>
        <v>7200</v>
      </c>
      <c r="N28" s="33">
        <f>'Distribution per truck'!AC28</f>
        <v>1</v>
      </c>
      <c r="O28" s="43"/>
    </row>
    <row r="29" spans="1:15" ht="30" hidden="1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3">
        <f>'Distribution per truck'!AB29</f>
        <v>0</v>
      </c>
      <c r="N29" s="33">
        <f>'Distribution per truck'!AC29</f>
        <v>0</v>
      </c>
      <c r="O29" s="38">
        <f t="shared" si="2"/>
        <v>0</v>
      </c>
    </row>
    <row r="30" spans="1:15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3">
        <f>'Distribution per truck'!AB30</f>
        <v>7200</v>
      </c>
      <c r="N30" s="33">
        <f>'Distribution per truck'!AC30</f>
        <v>1</v>
      </c>
      <c r="O30" s="43"/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3">
        <f>'Distribution per truck'!AB31</f>
        <v>7200</v>
      </c>
      <c r="N31" s="33">
        <f>'Distribution per truck'!AC31</f>
        <v>1</v>
      </c>
      <c r="O31" s="43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3">
        <f>'Distribution per truck'!AB32</f>
        <v>7200</v>
      </c>
      <c r="N32" s="33">
        <f>'Distribution per truck'!AC32</f>
        <v>1</v>
      </c>
      <c r="O32" s="43"/>
    </row>
    <row r="33" spans="1:15" ht="30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3">
        <f>'Distribution per truck'!AB33</f>
        <v>1823</v>
      </c>
      <c r="N33" s="33">
        <f>'Distribution per truck'!AC33</f>
        <v>0.25319444444444444</v>
      </c>
      <c r="O33" s="43"/>
    </row>
    <row r="34" spans="1:15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3">
        <f>'Distribution per truck'!AB34</f>
        <v>21600</v>
      </c>
      <c r="N34" s="33">
        <f>'Distribution per truck'!AC34</f>
        <v>3</v>
      </c>
      <c r="O34" s="43"/>
    </row>
    <row r="35" spans="1:15" ht="30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3">
        <f>'Distribution per truck'!AB35</f>
        <v>7200</v>
      </c>
      <c r="N35" s="33">
        <f>'Distribution per truck'!AC35</f>
        <v>1</v>
      </c>
      <c r="O35" s="43"/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3">
        <f>'Distribution per truck'!AB36</f>
        <v>0</v>
      </c>
      <c r="N36" s="33">
        <f>'Distribution per truck'!AC36</f>
        <v>0</v>
      </c>
      <c r="O36" s="38">
        <f t="shared" si="2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3">
        <f>'Distribution per truck'!AB37</f>
        <v>7200</v>
      </c>
      <c r="N37" s="33">
        <f>'Distribution per truck'!AC37</f>
        <v>1</v>
      </c>
      <c r="O37" s="43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3">
        <f>'Distribution per truck'!AB38</f>
        <v>0</v>
      </c>
      <c r="N38" s="33">
        <f>'Distribution per truck'!AC38</f>
        <v>0</v>
      </c>
      <c r="O38" s="38">
        <f t="shared" si="2"/>
        <v>0</v>
      </c>
    </row>
    <row r="39" spans="1:15" ht="30" hidden="1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3">
        <f>'Distribution per truck'!AB39</f>
        <v>0</v>
      </c>
      <c r="N39" s="33">
        <f>'Distribution per truck'!AC39</f>
        <v>0</v>
      </c>
      <c r="O39" s="38">
        <f t="shared" si="2"/>
        <v>0</v>
      </c>
    </row>
    <row r="40" spans="1:15" ht="30" hidden="1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3">
        <f>'Distribution per truck'!AB40</f>
        <v>0</v>
      </c>
      <c r="N40" s="33">
        <f>'Distribution per truck'!AC40</f>
        <v>0</v>
      </c>
      <c r="O40" s="38">
        <f t="shared" si="2"/>
        <v>0</v>
      </c>
    </row>
    <row r="41" spans="1:15" ht="30" hidden="1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3">
        <f>'Distribution per truck'!AB41</f>
        <v>0</v>
      </c>
      <c r="N41" s="33">
        <f>'Distribution per truck'!AC41</f>
        <v>0</v>
      </c>
      <c r="O41" s="38">
        <f t="shared" si="2"/>
        <v>0</v>
      </c>
    </row>
    <row r="42" spans="1:15" ht="30" hidden="1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3">
        <f>'Distribution per truck'!AB42</f>
        <v>0</v>
      </c>
      <c r="N42" s="33">
        <f>'Distribution per truck'!AC42</f>
        <v>0</v>
      </c>
      <c r="O42" s="38">
        <f t="shared" si="2"/>
        <v>0</v>
      </c>
    </row>
    <row r="43" spans="1:15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3">
        <f>'Distribution per truck'!AB43</f>
        <v>0</v>
      </c>
      <c r="N43" s="33">
        <f>'Distribution per truck'!AC43</f>
        <v>0</v>
      </c>
      <c r="O43" s="38">
        <f t="shared" si="2"/>
        <v>0</v>
      </c>
    </row>
    <row r="44" spans="1:15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3">
        <f>'Distribution per truck'!AB44</f>
        <v>0</v>
      </c>
      <c r="N44" s="33">
        <f>'Distribution per truck'!AC44</f>
        <v>0</v>
      </c>
      <c r="O44" s="38">
        <f t="shared" si="2"/>
        <v>0</v>
      </c>
    </row>
    <row r="45" spans="1:15" ht="30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3">
        <f>'Distribution per truck'!AB45</f>
        <v>0</v>
      </c>
      <c r="N45" s="33">
        <f>'Distribution per truck'!AC45</f>
        <v>0</v>
      </c>
      <c r="O45" s="38">
        <f t="shared" si="2"/>
        <v>0</v>
      </c>
    </row>
    <row r="46" spans="1:15" ht="25.5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3">
        <f>'Distribution per truck'!AB46</f>
        <v>7200</v>
      </c>
      <c r="N46" s="33">
        <f>'Distribution per truck'!AC46</f>
        <v>1</v>
      </c>
      <c r="O46" s="43"/>
    </row>
    <row r="47" spans="1:15" ht="30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3">
        <f>'Distribution per truck'!AB47</f>
        <v>7200</v>
      </c>
      <c r="N47" s="33">
        <f>'Distribution per truck'!AC47</f>
        <v>1</v>
      </c>
      <c r="O47" s="43"/>
    </row>
    <row r="48" spans="1:15" ht="30" hidden="1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3">
        <f>'Distribution per truck'!AB48</f>
        <v>0</v>
      </c>
      <c r="N48" s="33">
        <f>'Distribution per truck'!AC48</f>
        <v>0</v>
      </c>
      <c r="O48" s="38">
        <f t="shared" si="2"/>
        <v>0</v>
      </c>
    </row>
    <row r="49" spans="1:15" ht="30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3">
        <f>'Distribution per truck'!AB49</f>
        <v>7200</v>
      </c>
      <c r="N49" s="33">
        <f>'Distribution per truck'!AC49</f>
        <v>1</v>
      </c>
      <c r="O49" s="43"/>
    </row>
    <row r="50" spans="1:15" ht="30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3">
        <f>'Distribution per truck'!AB50</f>
        <v>7200</v>
      </c>
      <c r="N50" s="33">
        <f>'Distribution per truck'!AC50</f>
        <v>1</v>
      </c>
      <c r="O50" s="43"/>
    </row>
    <row r="51" spans="1:15" ht="30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3">
        <f>'Distribution per truck'!AB51</f>
        <v>7200</v>
      </c>
      <c r="N51" s="33">
        <f>'Distribution per truck'!AC51</f>
        <v>1</v>
      </c>
      <c r="O51" s="43"/>
    </row>
    <row r="52" spans="1:15" ht="30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3">
        <f>'Distribution per truck'!AB52</f>
        <v>0</v>
      </c>
      <c r="N52" s="33">
        <f>'Distribution per truck'!AC52</f>
        <v>0</v>
      </c>
      <c r="O52" s="38">
        <f t="shared" si="2"/>
        <v>0</v>
      </c>
    </row>
    <row r="53" spans="1:15" ht="30" hidden="1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3">
        <f>'Distribution per truck'!AB53</f>
        <v>0</v>
      </c>
      <c r="N53" s="33">
        <f>'Distribution per truck'!AC53</f>
        <v>0</v>
      </c>
      <c r="O53" s="38">
        <f t="shared" si="2"/>
        <v>0</v>
      </c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3">
        <f>'Distribution per truck'!AB54</f>
        <v>7200</v>
      </c>
      <c r="N54" s="33">
        <f>'Distribution per truck'!AC54</f>
        <v>1</v>
      </c>
      <c r="O54" s="43"/>
    </row>
    <row r="55" spans="1:15" ht="30" hidden="1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3">
        <f>'Distribution per truck'!AB55</f>
        <v>0</v>
      </c>
      <c r="N55" s="33">
        <f>'Distribution per truck'!AC55</f>
        <v>0</v>
      </c>
      <c r="O55" s="38">
        <f t="shared" si="2"/>
        <v>0</v>
      </c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3">
        <f>'Distribution per truck'!AB56</f>
        <v>7200</v>
      </c>
      <c r="N56" s="33">
        <f>'Distribution per truck'!AC56</f>
        <v>1</v>
      </c>
      <c r="O56" s="43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3">
        <f>'Distribution per truck'!AB57</f>
        <v>7200</v>
      </c>
      <c r="N57" s="33">
        <f>'Distribution per truck'!AC57</f>
        <v>1</v>
      </c>
      <c r="O57" s="43"/>
    </row>
    <row r="58" spans="1:15" ht="30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3">
        <f>'Distribution per truck'!AB58</f>
        <v>4114</v>
      </c>
      <c r="N58" s="33">
        <f>'Distribution per truck'!AC58</f>
        <v>0.57138888888888884</v>
      </c>
      <c r="O58" s="43"/>
    </row>
    <row r="59" spans="1:15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3">
        <f>'Distribution per truck'!AB59</f>
        <v>7200</v>
      </c>
      <c r="N59" s="33">
        <f>'Distribution per truck'!AC59</f>
        <v>1</v>
      </c>
      <c r="O59" s="43"/>
    </row>
    <row r="60" spans="1:15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3">
        <f>'Distribution per truck'!AB60</f>
        <v>7200</v>
      </c>
      <c r="N60" s="33">
        <f>'Distribution per truck'!AC60</f>
        <v>1</v>
      </c>
      <c r="O60" s="43"/>
    </row>
    <row r="61" spans="1:15" ht="30" hidden="1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3">
        <f>'Distribution per truck'!AB61</f>
        <v>0</v>
      </c>
      <c r="N61" s="33">
        <f>'Distribution per truck'!AC61</f>
        <v>0</v>
      </c>
      <c r="O61" s="38">
        <f t="shared" si="2"/>
        <v>0</v>
      </c>
    </row>
    <row r="62" spans="1:15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3">
        <f>'Distribution per truck'!AB62</f>
        <v>7200</v>
      </c>
      <c r="N62" s="33">
        <f>'Distribution per truck'!AC62</f>
        <v>1</v>
      </c>
      <c r="O62" s="43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3">SUM(M3:M62)</f>
        <v>229465</v>
      </c>
      <c r="N63" s="45">
        <f t="shared" si="3"/>
        <v>31.870138888888889</v>
      </c>
      <c r="O63" s="47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44"/>
      <c r="P67"/>
      <c r="Q67"/>
      <c r="R67"/>
      <c r="S67"/>
      <c r="T67"/>
    </row>
  </sheetData>
  <autoFilter ref="A2:S63">
    <filterColumn colId="12">
      <filters>
        <filter val="1 823.00"/>
        <filter val="2 713.00"/>
        <filter val="21 600.00"/>
        <filter val="229465.00"/>
        <filter val="4 114.00"/>
        <filter val="5 025.00"/>
        <filter val="6 990.00"/>
        <filter val="7 200.00"/>
      </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3.7109375" style="21" bestFit="1" customWidth="1"/>
    <col min="14" max="14" width="11.5703125" style="21" customWidth="1"/>
    <col min="15" max="15" width="24.42578125" style="21" bestFit="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0" t="s">
        <v>203</v>
      </c>
      <c r="N1" s="50"/>
      <c r="O1" s="50"/>
    </row>
    <row r="2" spans="1:18" s="1" customFormat="1" ht="45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0" t="s">
        <v>182</v>
      </c>
      <c r="N2" s="30" t="s">
        <v>183</v>
      </c>
      <c r="O2" s="30"/>
    </row>
    <row r="3" spans="1:18" ht="30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1">
        <f>'Distribution per truck'!AE3</f>
        <v>5146</v>
      </c>
      <c r="N3" s="31">
        <f>'Distribution per truck'!AF3</f>
        <v>0.71472222222222226</v>
      </c>
      <c r="O3" s="34"/>
      <c r="Q3" t="s">
        <v>191</v>
      </c>
      <c r="R3" s="15">
        <v>7200</v>
      </c>
    </row>
    <row r="4" spans="1:18" ht="27" hidden="1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1">
        <f>'Distribution per truck'!AE4</f>
        <v>0</v>
      </c>
      <c r="N4" s="31">
        <f>'Distribution per truck'!AF4</f>
        <v>0</v>
      </c>
      <c r="O4" s="34">
        <f t="shared" ref="O4:O61" si="2">0.1*M4</f>
        <v>0</v>
      </c>
    </row>
    <row r="5" spans="1:18" ht="25.5" hidden="1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1">
        <f>'Distribution per truck'!AE5</f>
        <v>0</v>
      </c>
      <c r="N5" s="31">
        <f>'Distribution per truck'!AF5</f>
        <v>0</v>
      </c>
      <c r="O5" s="34">
        <f t="shared" si="2"/>
        <v>0</v>
      </c>
    </row>
    <row r="6" spans="1:18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1">
        <f>'Distribution per truck'!AE6</f>
        <v>0</v>
      </c>
      <c r="N6" s="31">
        <f>'Distribution per truck'!AF6</f>
        <v>0</v>
      </c>
      <c r="O6" s="34">
        <f t="shared" si="2"/>
        <v>0</v>
      </c>
    </row>
    <row r="7" spans="1:18" ht="25.5" hidden="1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1">
        <f>'Distribution per truck'!AE7</f>
        <v>0</v>
      </c>
      <c r="N7" s="31">
        <f>'Distribution per truck'!AF7</f>
        <v>0</v>
      </c>
      <c r="O7" s="34">
        <f t="shared" si="2"/>
        <v>0</v>
      </c>
    </row>
    <row r="8" spans="1:18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1">
        <f>'Distribution per truck'!AE8</f>
        <v>0</v>
      </c>
      <c r="N8" s="31">
        <f>'Distribution per truck'!AF8</f>
        <v>0</v>
      </c>
      <c r="O8" s="34">
        <f t="shared" si="2"/>
        <v>0</v>
      </c>
    </row>
    <row r="9" spans="1:18" ht="30" hidden="1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1">
        <f>'Distribution per truck'!AE9</f>
        <v>0</v>
      </c>
      <c r="N9" s="31">
        <f>'Distribution per truck'!AF9</f>
        <v>0</v>
      </c>
      <c r="O9" s="34">
        <f t="shared" si="2"/>
        <v>0</v>
      </c>
    </row>
    <row r="10" spans="1:18" ht="30" hidden="1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1">
        <f>'Distribution per truck'!AE10</f>
        <v>0</v>
      </c>
      <c r="N10" s="31">
        <f>'Distribution per truck'!AF10</f>
        <v>0</v>
      </c>
      <c r="O10" s="34">
        <f t="shared" si="2"/>
        <v>0</v>
      </c>
    </row>
    <row r="11" spans="1:18" ht="30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1">
        <f>'Distribution per truck'!AE11</f>
        <v>7200</v>
      </c>
      <c r="N11" s="31">
        <f>'Distribution per truck'!AF11</f>
        <v>1</v>
      </c>
      <c r="O11" s="34"/>
    </row>
    <row r="12" spans="1:18" ht="30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1">
        <f>'Distribution per truck'!AE12</f>
        <v>0</v>
      </c>
      <c r="N12" s="31">
        <f>'Distribution per truck'!AF12</f>
        <v>0</v>
      </c>
      <c r="O12" s="34">
        <f t="shared" si="2"/>
        <v>0</v>
      </c>
    </row>
    <row r="13" spans="1:18" ht="30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1">
        <f>'Distribution per truck'!AE13</f>
        <v>7200</v>
      </c>
      <c r="N13" s="31">
        <f>'Distribution per truck'!AF13</f>
        <v>1</v>
      </c>
      <c r="O13" s="34"/>
    </row>
    <row r="14" spans="1:18" ht="30" hidden="1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1">
        <f>'Distribution per truck'!AE14</f>
        <v>0</v>
      </c>
      <c r="N14" s="31">
        <f>'Distribution per truck'!AF14</f>
        <v>0</v>
      </c>
      <c r="O14" s="34">
        <f t="shared" si="2"/>
        <v>0</v>
      </c>
    </row>
    <row r="15" spans="1:18" ht="30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1">
        <f>'Distribution per truck'!AE15</f>
        <v>0</v>
      </c>
      <c r="N15" s="31">
        <f>'Distribution per truck'!AF15</f>
        <v>0</v>
      </c>
      <c r="O15" s="34">
        <f t="shared" si="2"/>
        <v>0</v>
      </c>
    </row>
    <row r="16" spans="1:18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1">
        <f>'Distribution per truck'!AE16</f>
        <v>0</v>
      </c>
      <c r="N16" s="31">
        <f>'Distribution per truck'!AF16</f>
        <v>0</v>
      </c>
      <c r="O16" s="34">
        <f t="shared" si="2"/>
        <v>0</v>
      </c>
    </row>
    <row r="17" spans="1:15" ht="30" hidden="1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1">
        <f>'Distribution per truck'!AE17</f>
        <v>0</v>
      </c>
      <c r="N17" s="31">
        <f>'Distribution per truck'!AF17</f>
        <v>0</v>
      </c>
      <c r="O17" s="34">
        <f t="shared" si="2"/>
        <v>0</v>
      </c>
    </row>
    <row r="18" spans="1:15" ht="30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1">
        <f>'Distribution per truck'!AE18</f>
        <v>1983</v>
      </c>
      <c r="N18" s="31">
        <f>'Distribution per truck'!AF18</f>
        <v>0.27541666666666664</v>
      </c>
      <c r="O18" s="34"/>
    </row>
    <row r="19" spans="1:15" ht="30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1">
        <f>'Distribution per truck'!AE19</f>
        <v>0</v>
      </c>
      <c r="N19" s="31">
        <f>'Distribution per truck'!AF19</f>
        <v>0</v>
      </c>
      <c r="O19" s="34">
        <f t="shared" si="2"/>
        <v>0</v>
      </c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1">
        <f>'Distribution per truck'!AE20</f>
        <v>7200</v>
      </c>
      <c r="N20" s="31">
        <f>'Distribution per truck'!AF20</f>
        <v>1</v>
      </c>
      <c r="O20" s="34"/>
    </row>
    <row r="21" spans="1:15" ht="30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1">
        <f>'Distribution per truck'!AE21</f>
        <v>7200</v>
      </c>
      <c r="N21" s="31">
        <f>'Distribution per truck'!AF21</f>
        <v>1</v>
      </c>
      <c r="O21" s="34"/>
    </row>
    <row r="22" spans="1:15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1">
        <f>'Distribution per truck'!AE22</f>
        <v>7200</v>
      </c>
      <c r="N22" s="31">
        <f>'Distribution per truck'!AF22</f>
        <v>1</v>
      </c>
      <c r="O22" s="34"/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1">
        <f>'Distribution per truck'!AE23</f>
        <v>7200</v>
      </c>
      <c r="N23" s="31">
        <f>'Distribution per truck'!AF23</f>
        <v>1</v>
      </c>
      <c r="O23" s="34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1">
        <f>'Distribution per truck'!AE24</f>
        <v>7200</v>
      </c>
      <c r="N24" s="31">
        <f>'Distribution per truck'!AF24</f>
        <v>1</v>
      </c>
      <c r="O24" s="34"/>
    </row>
    <row r="25" spans="1:15" ht="30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1">
        <f>'Distribution per truck'!AE25</f>
        <v>7200</v>
      </c>
      <c r="N25" s="31">
        <f>'Distribution per truck'!AF25</f>
        <v>1</v>
      </c>
      <c r="O25" s="34"/>
    </row>
    <row r="26" spans="1:15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1">
        <f>'Distribution per truck'!AE26</f>
        <v>7200</v>
      </c>
      <c r="N26" s="31">
        <f>'Distribution per truck'!AF26</f>
        <v>1</v>
      </c>
      <c r="O26" s="34"/>
    </row>
    <row r="27" spans="1:15" ht="30" hidden="1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1">
        <f>'Distribution per truck'!AE27</f>
        <v>0</v>
      </c>
      <c r="N27" s="31">
        <f>'Distribution per truck'!AF27</f>
        <v>0</v>
      </c>
      <c r="O27" s="34">
        <f t="shared" si="2"/>
        <v>0</v>
      </c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1">
        <f>'Distribution per truck'!AE28</f>
        <v>7200</v>
      </c>
      <c r="N28" s="31">
        <f>'Distribution per truck'!AF28</f>
        <v>1</v>
      </c>
      <c r="O28" s="34"/>
    </row>
    <row r="29" spans="1:15" ht="30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1">
        <f>'Distribution per truck'!AE29</f>
        <v>7200</v>
      </c>
      <c r="N29" s="31">
        <f>'Distribution per truck'!AF29</f>
        <v>1</v>
      </c>
      <c r="O29" s="34"/>
    </row>
    <row r="30" spans="1:15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1">
        <f>'Distribution per truck'!AE30</f>
        <v>4786</v>
      </c>
      <c r="N30" s="31">
        <f>'Distribution per truck'!AF30</f>
        <v>0.66472222222222221</v>
      </c>
      <c r="O30" s="34"/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1">
        <f>'Distribution per truck'!AE31</f>
        <v>7200</v>
      </c>
      <c r="N31" s="31">
        <f>'Distribution per truck'!AF31</f>
        <v>1</v>
      </c>
      <c r="O31" s="34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1">
        <f>'Distribution per truck'!AE32</f>
        <v>7200</v>
      </c>
      <c r="N32" s="31">
        <f>'Distribution per truck'!AF32</f>
        <v>1</v>
      </c>
      <c r="O32" s="34"/>
    </row>
    <row r="33" spans="1:15" ht="30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1">
        <f>'Distribution per truck'!AE33</f>
        <v>7200</v>
      </c>
      <c r="N33" s="31">
        <f>'Distribution per truck'!AF33</f>
        <v>1</v>
      </c>
      <c r="O33" s="34"/>
    </row>
    <row r="34" spans="1:15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1">
        <f>'Distribution per truck'!AE34</f>
        <v>21600</v>
      </c>
      <c r="N34" s="31">
        <f>'Distribution per truck'!AF34</f>
        <v>3</v>
      </c>
      <c r="O34" s="34"/>
    </row>
    <row r="35" spans="1:15" ht="30" hidden="1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1">
        <f>'Distribution per truck'!AE35</f>
        <v>0</v>
      </c>
      <c r="N35" s="31">
        <f>'Distribution per truck'!AF35</f>
        <v>0</v>
      </c>
      <c r="O35" s="34">
        <f t="shared" si="2"/>
        <v>0</v>
      </c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1">
        <f>'Distribution per truck'!AE36</f>
        <v>0</v>
      </c>
      <c r="N36" s="31">
        <f>'Distribution per truck'!AF36</f>
        <v>0</v>
      </c>
      <c r="O36" s="34">
        <f t="shared" si="2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1">
        <f>'Distribution per truck'!AE37</f>
        <v>7200</v>
      </c>
      <c r="N37" s="31">
        <f>'Distribution per truck'!AF37</f>
        <v>1</v>
      </c>
      <c r="O37" s="34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1">
        <f>'Distribution per truck'!AE38</f>
        <v>0</v>
      </c>
      <c r="N38" s="31">
        <f>'Distribution per truck'!AF38</f>
        <v>0</v>
      </c>
      <c r="O38" s="34">
        <f t="shared" si="2"/>
        <v>0</v>
      </c>
    </row>
    <row r="39" spans="1:15" ht="30" hidden="1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1">
        <f>'Distribution per truck'!AE39</f>
        <v>0</v>
      </c>
      <c r="N39" s="31">
        <f>'Distribution per truck'!AF39</f>
        <v>0</v>
      </c>
      <c r="O39" s="34">
        <f t="shared" si="2"/>
        <v>0</v>
      </c>
    </row>
    <row r="40" spans="1:15" ht="30" hidden="1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1">
        <f>'Distribution per truck'!AE40</f>
        <v>0</v>
      </c>
      <c r="N40" s="31">
        <f>'Distribution per truck'!AF40</f>
        <v>0</v>
      </c>
      <c r="O40" s="34">
        <f t="shared" si="2"/>
        <v>0</v>
      </c>
    </row>
    <row r="41" spans="1:15" ht="30" hidden="1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1">
        <f>'Distribution per truck'!AE41</f>
        <v>0</v>
      </c>
      <c r="N41" s="31">
        <f>'Distribution per truck'!AF41</f>
        <v>0</v>
      </c>
      <c r="O41" s="34">
        <f t="shared" si="2"/>
        <v>0</v>
      </c>
    </row>
    <row r="42" spans="1:15" ht="30" hidden="1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1">
        <f>'Distribution per truck'!AE42</f>
        <v>0</v>
      </c>
      <c r="N42" s="31">
        <f>'Distribution per truck'!AF42</f>
        <v>0</v>
      </c>
      <c r="O42" s="34">
        <f t="shared" si="2"/>
        <v>0</v>
      </c>
    </row>
    <row r="43" spans="1:15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1">
        <f>'Distribution per truck'!AE43</f>
        <v>0</v>
      </c>
      <c r="N43" s="31">
        <f>'Distribution per truck'!AF43</f>
        <v>0</v>
      </c>
      <c r="O43" s="34">
        <f t="shared" si="2"/>
        <v>0</v>
      </c>
    </row>
    <row r="44" spans="1:15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1">
        <f>'Distribution per truck'!AE44</f>
        <v>0</v>
      </c>
      <c r="N44" s="31">
        <f>'Distribution per truck'!AF44</f>
        <v>0</v>
      </c>
      <c r="O44" s="34">
        <f t="shared" si="2"/>
        <v>0</v>
      </c>
    </row>
    <row r="45" spans="1:15" ht="30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1">
        <f>'Distribution per truck'!AE45</f>
        <v>7200</v>
      </c>
      <c r="N45" s="31">
        <f>'Distribution per truck'!AF45</f>
        <v>1</v>
      </c>
      <c r="O45" s="34"/>
    </row>
    <row r="46" spans="1:15" ht="25.5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1">
        <f>'Distribution per truck'!AE46</f>
        <v>7200</v>
      </c>
      <c r="N46" s="31">
        <f>'Distribution per truck'!AF46</f>
        <v>1</v>
      </c>
      <c r="O46" s="34"/>
    </row>
    <row r="47" spans="1:15" ht="30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1">
        <f>'Distribution per truck'!AE47</f>
        <v>2862</v>
      </c>
      <c r="N47" s="31">
        <f>'Distribution per truck'!AF47</f>
        <v>0.39750000000000002</v>
      </c>
      <c r="O47" s="34"/>
    </row>
    <row r="48" spans="1:15" ht="30" hidden="1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1">
        <f>'Distribution per truck'!AE48</f>
        <v>0</v>
      </c>
      <c r="N48" s="31">
        <f>'Distribution per truck'!AF48</f>
        <v>0</v>
      </c>
      <c r="O48" s="34">
        <f t="shared" si="2"/>
        <v>0</v>
      </c>
    </row>
    <row r="49" spans="1:15" ht="30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1">
        <f>'Distribution per truck'!AE49</f>
        <v>7200</v>
      </c>
      <c r="N49" s="31">
        <f>'Distribution per truck'!AF49</f>
        <v>1</v>
      </c>
      <c r="O49" s="34"/>
    </row>
    <row r="50" spans="1:15" ht="30" hidden="1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1">
        <f>'Distribution per truck'!AE50</f>
        <v>0</v>
      </c>
      <c r="N50" s="31">
        <f>'Distribution per truck'!AF50</f>
        <v>0</v>
      </c>
      <c r="O50" s="34">
        <f t="shared" si="2"/>
        <v>0</v>
      </c>
    </row>
    <row r="51" spans="1:15" ht="30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1">
        <f>'Distribution per truck'!AE51</f>
        <v>3501</v>
      </c>
      <c r="N51" s="31">
        <f>'Distribution per truck'!AF51</f>
        <v>0.48625000000000002</v>
      </c>
      <c r="O51" s="34"/>
    </row>
    <row r="52" spans="1:15" ht="30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1">
        <f>'Distribution per truck'!AE52</f>
        <v>0</v>
      </c>
      <c r="N52" s="31">
        <f>'Distribution per truck'!AF52</f>
        <v>0</v>
      </c>
      <c r="O52" s="34">
        <f t="shared" si="2"/>
        <v>0</v>
      </c>
    </row>
    <row r="53" spans="1:15" ht="30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1">
        <f>'Distribution per truck'!AE53</f>
        <v>3341</v>
      </c>
      <c r="N53" s="31">
        <f>'Distribution per truck'!AF53</f>
        <v>0.46402777777777776</v>
      </c>
      <c r="O53" s="34"/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1">
        <f>'Distribution per truck'!AE54</f>
        <v>7200</v>
      </c>
      <c r="N54" s="31">
        <f>'Distribution per truck'!AF54</f>
        <v>1</v>
      </c>
      <c r="O54" s="34"/>
    </row>
    <row r="55" spans="1:15" ht="30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1">
        <f>'Distribution per truck'!AE55</f>
        <v>7200</v>
      </c>
      <c r="N55" s="31">
        <f>'Distribution per truck'!AF55</f>
        <v>1</v>
      </c>
      <c r="O55" s="34"/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1">
        <f>'Distribution per truck'!AE56</f>
        <v>7200</v>
      </c>
      <c r="N56" s="31">
        <f>'Distribution per truck'!AF56</f>
        <v>1</v>
      </c>
      <c r="O56" s="34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1">
        <f>'Distribution per truck'!AE57</f>
        <v>8678</v>
      </c>
      <c r="N57" s="31">
        <f>'Distribution per truck'!AF57</f>
        <v>1.2052777777777777</v>
      </c>
      <c r="O57" s="34"/>
    </row>
    <row r="58" spans="1:15" ht="30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1">
        <f>'Distribution per truck'!AE58</f>
        <v>7200</v>
      </c>
      <c r="N58" s="31">
        <f>'Distribution per truck'!AF58</f>
        <v>1</v>
      </c>
      <c r="O58" s="34"/>
    </row>
    <row r="59" spans="1:15" ht="30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1">
        <f>'Distribution per truck'!AE59</f>
        <v>6172</v>
      </c>
      <c r="N59" s="31">
        <f>'Distribution per truck'!AF59</f>
        <v>0.85722222222222222</v>
      </c>
      <c r="O59" s="34"/>
    </row>
    <row r="60" spans="1:15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1">
        <f>'Distribution per truck'!AE60</f>
        <v>7200</v>
      </c>
      <c r="N60" s="31">
        <f>'Distribution per truck'!AF60</f>
        <v>1</v>
      </c>
      <c r="O60" s="34"/>
    </row>
    <row r="61" spans="1:15" ht="30" hidden="1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1">
        <f>'Distribution per truck'!AE61</f>
        <v>0</v>
      </c>
      <c r="N61" s="31">
        <f>'Distribution per truck'!AF61</f>
        <v>0</v>
      </c>
      <c r="O61" s="34">
        <f t="shared" si="2"/>
        <v>0</v>
      </c>
    </row>
    <row r="62" spans="1:15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1">
        <f>'Distribution per truck'!AE62</f>
        <v>7200</v>
      </c>
      <c r="N62" s="31">
        <f>'Distribution per truck'!AF62</f>
        <v>1</v>
      </c>
      <c r="O62" s="34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3">SUM(M3:M62)</f>
        <v>230869</v>
      </c>
      <c r="N63" s="45">
        <f t="shared" si="3"/>
        <v>32.065138888888882</v>
      </c>
      <c r="O63" s="46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/>
      <c r="Q67"/>
      <c r="R67"/>
      <c r="S67"/>
      <c r="T67"/>
    </row>
  </sheetData>
  <autoFilter ref="A2:S63">
    <filterColumn colId="12">
      <filters>
        <filter val="1 983.00"/>
        <filter val="2 862.00"/>
        <filter val="21 600.00"/>
        <filter val="230869.00"/>
        <filter val="3 341.00"/>
        <filter val="3 501.00"/>
        <filter val="4 786.00"/>
        <filter val="5 146.00"/>
        <filter val="6 172.00"/>
        <filter val="7 200.00"/>
        <filter val="8 678.00"/>
      </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3.7109375" style="21" bestFit="1" customWidth="1"/>
    <col min="14" max="14" width="9.85546875" style="21" customWidth="1"/>
    <col min="15" max="15" width="17.85546875" style="21" bestFit="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1" t="s">
        <v>204</v>
      </c>
      <c r="N1" s="51"/>
      <c r="O1" s="51"/>
    </row>
    <row r="2" spans="1:18" s="1" customFormat="1" ht="45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2" t="s">
        <v>184</v>
      </c>
      <c r="N2" s="32" t="s">
        <v>185</v>
      </c>
      <c r="O2" s="32"/>
    </row>
    <row r="3" spans="1:18" ht="30" hidden="1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3"/>
      <c r="N3" s="33">
        <f>M3/7200</f>
        <v>0</v>
      </c>
      <c r="O3" s="38">
        <f>0.1*M3</f>
        <v>0</v>
      </c>
      <c r="Q3" t="s">
        <v>191</v>
      </c>
      <c r="R3" s="15">
        <v>7200</v>
      </c>
    </row>
    <row r="4" spans="1:18" ht="27" hidden="1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3"/>
      <c r="N4" s="33">
        <f t="shared" ref="N4:N62" si="2">M4/7200</f>
        <v>0</v>
      </c>
      <c r="O4" s="38">
        <f t="shared" ref="O4:O61" si="3">0.1*M4</f>
        <v>0</v>
      </c>
    </row>
    <row r="5" spans="1:18" ht="25.5" hidden="1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3"/>
      <c r="N5" s="33">
        <f t="shared" si="2"/>
        <v>0</v>
      </c>
      <c r="O5" s="38">
        <f t="shared" si="3"/>
        <v>0</v>
      </c>
    </row>
    <row r="6" spans="1:18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3"/>
      <c r="N6" s="33">
        <f t="shared" si="2"/>
        <v>0</v>
      </c>
      <c r="O6" s="38">
        <f t="shared" si="3"/>
        <v>0</v>
      </c>
    </row>
    <row r="7" spans="1:18" ht="25.5" hidden="1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3"/>
      <c r="N7" s="33">
        <f t="shared" si="2"/>
        <v>0</v>
      </c>
      <c r="O7" s="38">
        <f t="shared" si="3"/>
        <v>0</v>
      </c>
    </row>
    <row r="8" spans="1:18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3"/>
      <c r="N8" s="33">
        <f t="shared" si="2"/>
        <v>0</v>
      </c>
      <c r="O8" s="38">
        <f t="shared" si="3"/>
        <v>0</v>
      </c>
    </row>
    <row r="9" spans="1:18" ht="30" hidden="1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3"/>
      <c r="N9" s="33">
        <f t="shared" si="2"/>
        <v>0</v>
      </c>
      <c r="O9" s="38">
        <f t="shared" si="3"/>
        <v>0</v>
      </c>
    </row>
    <row r="10" spans="1:18" ht="30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3">
        <f>K10</f>
        <v>6449</v>
      </c>
      <c r="N10" s="33">
        <f t="shared" si="2"/>
        <v>0.89569444444444446</v>
      </c>
      <c r="O10" s="38"/>
    </row>
    <row r="11" spans="1:18" ht="30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3">
        <f>K11</f>
        <v>5813</v>
      </c>
      <c r="N11" s="33">
        <f t="shared" si="2"/>
        <v>0.80736111111111108</v>
      </c>
      <c r="O11" s="38"/>
    </row>
    <row r="12" spans="1:18" ht="30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3"/>
      <c r="N12" s="33">
        <f t="shared" si="2"/>
        <v>0</v>
      </c>
      <c r="O12" s="38">
        <f t="shared" si="3"/>
        <v>0</v>
      </c>
    </row>
    <row r="13" spans="1:18" ht="30" hidden="1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3"/>
      <c r="N13" s="33">
        <f t="shared" si="2"/>
        <v>0</v>
      </c>
      <c r="O13" s="38">
        <f t="shared" si="3"/>
        <v>0</v>
      </c>
    </row>
    <row r="14" spans="1:18" ht="30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3">
        <v>7200</v>
      </c>
      <c r="N14" s="33">
        <f t="shared" si="2"/>
        <v>1</v>
      </c>
      <c r="O14" s="38"/>
    </row>
    <row r="15" spans="1:18" ht="30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3"/>
      <c r="N15" s="33">
        <f t="shared" si="2"/>
        <v>0</v>
      </c>
      <c r="O15" s="38">
        <f t="shared" si="3"/>
        <v>0</v>
      </c>
    </row>
    <row r="16" spans="1:18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3"/>
      <c r="N16" s="33">
        <f t="shared" si="2"/>
        <v>0</v>
      </c>
      <c r="O16" s="38">
        <f t="shared" si="3"/>
        <v>0</v>
      </c>
    </row>
    <row r="17" spans="1:15" ht="30" hidden="1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3"/>
      <c r="N17" s="33">
        <f t="shared" si="2"/>
        <v>0</v>
      </c>
      <c r="O17" s="38">
        <f t="shared" si="3"/>
        <v>0</v>
      </c>
    </row>
    <row r="18" spans="1:15" ht="30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3"/>
      <c r="N18" s="33">
        <f t="shared" si="2"/>
        <v>0</v>
      </c>
      <c r="O18" s="38">
        <f t="shared" si="3"/>
        <v>0</v>
      </c>
    </row>
    <row r="19" spans="1:15" ht="30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3"/>
      <c r="N19" s="33">
        <f t="shared" si="2"/>
        <v>0</v>
      </c>
      <c r="O19" s="38">
        <f t="shared" si="3"/>
        <v>0</v>
      </c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3">
        <v>7200</v>
      </c>
      <c r="N20" s="33">
        <f t="shared" si="2"/>
        <v>1</v>
      </c>
      <c r="O20" s="38"/>
    </row>
    <row r="21" spans="1:15" ht="30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3">
        <v>7200</v>
      </c>
      <c r="N21" s="33">
        <f t="shared" si="2"/>
        <v>1</v>
      </c>
      <c r="O21" s="38"/>
    </row>
    <row r="22" spans="1:15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3">
        <v>7200</v>
      </c>
      <c r="N22" s="33">
        <f t="shared" si="2"/>
        <v>1</v>
      </c>
      <c r="O22" s="38"/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3">
        <v>7200</v>
      </c>
      <c r="N23" s="33">
        <f t="shared" si="2"/>
        <v>1</v>
      </c>
      <c r="O23" s="38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3">
        <v>7200</v>
      </c>
      <c r="N24" s="33">
        <f t="shared" si="2"/>
        <v>1</v>
      </c>
      <c r="O24" s="38"/>
    </row>
    <row r="25" spans="1:15" ht="30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3">
        <v>7200</v>
      </c>
      <c r="N25" s="33">
        <f t="shared" si="2"/>
        <v>1</v>
      </c>
      <c r="O25" s="38"/>
    </row>
    <row r="26" spans="1:15" ht="30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3">
        <f>K26</f>
        <v>437</v>
      </c>
      <c r="N26" s="33">
        <f t="shared" si="2"/>
        <v>6.0694444444444447E-2</v>
      </c>
      <c r="O26" s="38"/>
    </row>
    <row r="27" spans="1:15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3">
        <v>7200</v>
      </c>
      <c r="N27" s="33">
        <f t="shared" si="2"/>
        <v>1</v>
      </c>
      <c r="O27" s="38"/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3">
        <f>7200+K28</f>
        <v>7314</v>
      </c>
      <c r="N28" s="33">
        <f t="shared" si="2"/>
        <v>1.0158333333333334</v>
      </c>
      <c r="O28" s="38"/>
    </row>
    <row r="29" spans="1:15" ht="30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3">
        <f>K29</f>
        <v>2759</v>
      </c>
      <c r="N29" s="33">
        <f t="shared" si="2"/>
        <v>0.38319444444444445</v>
      </c>
      <c r="O29" s="38"/>
    </row>
    <row r="30" spans="1:15" ht="30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3">
        <v>7200</v>
      </c>
      <c r="N30" s="33">
        <f t="shared" si="2"/>
        <v>1</v>
      </c>
      <c r="O30" s="38"/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3">
        <v>7200</v>
      </c>
      <c r="N31" s="33">
        <f t="shared" si="2"/>
        <v>1</v>
      </c>
      <c r="O31" s="38"/>
    </row>
    <row r="32" spans="1:15" ht="27.75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3">
        <f>K32</f>
        <v>1168</v>
      </c>
      <c r="N32" s="33">
        <f t="shared" si="2"/>
        <v>0.16222222222222221</v>
      </c>
      <c r="O32" s="38"/>
    </row>
    <row r="33" spans="1:15" ht="30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3">
        <v>7200</v>
      </c>
      <c r="N33" s="33">
        <f t="shared" si="2"/>
        <v>1</v>
      </c>
      <c r="O33" s="38"/>
    </row>
    <row r="34" spans="1:15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3">
        <f t="shared" ref="M34" si="4">7200*3</f>
        <v>21600</v>
      </c>
      <c r="N34" s="33">
        <f t="shared" si="2"/>
        <v>3</v>
      </c>
      <c r="O34" s="38"/>
    </row>
    <row r="35" spans="1:15" ht="30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3">
        <f>K35</f>
        <v>774</v>
      </c>
      <c r="N35" s="33">
        <f t="shared" si="2"/>
        <v>0.1075</v>
      </c>
      <c r="O35" s="38"/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3"/>
      <c r="N36" s="33">
        <f t="shared" si="2"/>
        <v>0</v>
      </c>
      <c r="O36" s="38">
        <f t="shared" si="3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3">
        <v>7200</v>
      </c>
      <c r="N37" s="33">
        <f t="shared" si="2"/>
        <v>1</v>
      </c>
      <c r="O37" s="38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3"/>
      <c r="N38" s="33">
        <f t="shared" si="2"/>
        <v>0</v>
      </c>
      <c r="O38" s="38">
        <f t="shared" si="3"/>
        <v>0</v>
      </c>
    </row>
    <row r="39" spans="1:15" ht="30" hidden="1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3"/>
      <c r="N39" s="33">
        <f t="shared" si="2"/>
        <v>0</v>
      </c>
      <c r="O39" s="38">
        <f t="shared" si="3"/>
        <v>0</v>
      </c>
    </row>
    <row r="40" spans="1:15" ht="30" hidden="1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3"/>
      <c r="N40" s="33">
        <f t="shared" si="2"/>
        <v>0</v>
      </c>
      <c r="O40" s="38">
        <f t="shared" si="3"/>
        <v>0</v>
      </c>
    </row>
    <row r="41" spans="1:15" ht="30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3">
        <v>7200</v>
      </c>
      <c r="N41" s="33">
        <f t="shared" si="2"/>
        <v>1</v>
      </c>
      <c r="O41" s="38"/>
    </row>
    <row r="42" spans="1:15" ht="30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3">
        <f>7200</f>
        <v>7200</v>
      </c>
      <c r="N42" s="33">
        <f t="shared" si="2"/>
        <v>1</v>
      </c>
      <c r="O42" s="38"/>
    </row>
    <row r="43" spans="1:15" ht="30" hidden="1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3"/>
      <c r="N43" s="33">
        <f t="shared" si="2"/>
        <v>0</v>
      </c>
      <c r="O43" s="38">
        <f t="shared" si="3"/>
        <v>0</v>
      </c>
    </row>
    <row r="44" spans="1:15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3"/>
      <c r="N44" s="33">
        <f t="shared" si="2"/>
        <v>0</v>
      </c>
      <c r="O44" s="38">
        <f t="shared" si="3"/>
        <v>0</v>
      </c>
    </row>
    <row r="45" spans="1:15" ht="30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3"/>
      <c r="N45" s="33">
        <f t="shared" si="2"/>
        <v>0</v>
      </c>
      <c r="O45" s="38">
        <f t="shared" si="3"/>
        <v>0</v>
      </c>
    </row>
    <row r="46" spans="1:15" ht="25.5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3">
        <f>K46</f>
        <v>1657</v>
      </c>
      <c r="N46" s="33">
        <f t="shared" si="2"/>
        <v>0.23013888888888889</v>
      </c>
      <c r="O46" s="38"/>
    </row>
    <row r="47" spans="1:15" ht="30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3"/>
      <c r="N47" s="33">
        <f t="shared" si="2"/>
        <v>0</v>
      </c>
      <c r="O47" s="38">
        <f t="shared" si="3"/>
        <v>0</v>
      </c>
    </row>
    <row r="48" spans="1:15" ht="30" hidden="1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3"/>
      <c r="N48" s="33">
        <f t="shared" si="2"/>
        <v>0</v>
      </c>
      <c r="O48" s="38">
        <f t="shared" si="3"/>
        <v>0</v>
      </c>
    </row>
    <row r="49" spans="1:15" ht="30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3">
        <f>7200</f>
        <v>7200</v>
      </c>
      <c r="N49" s="33">
        <f t="shared" si="2"/>
        <v>1</v>
      </c>
      <c r="O49" s="38"/>
    </row>
    <row r="50" spans="1:15" ht="30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3">
        <f>K50</f>
        <v>6111</v>
      </c>
      <c r="N50" s="33">
        <f t="shared" si="2"/>
        <v>0.84875</v>
      </c>
      <c r="O50" s="38"/>
    </row>
    <row r="51" spans="1:15" ht="30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3"/>
      <c r="N51" s="33">
        <f t="shared" si="2"/>
        <v>0</v>
      </c>
      <c r="O51" s="38">
        <f t="shared" si="3"/>
        <v>0</v>
      </c>
    </row>
    <row r="52" spans="1:15" ht="30" hidden="1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3"/>
      <c r="N52" s="33">
        <f t="shared" si="2"/>
        <v>0</v>
      </c>
      <c r="O52" s="38">
        <f t="shared" si="3"/>
        <v>0</v>
      </c>
    </row>
    <row r="53" spans="1:15" ht="30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3">
        <v>7200</v>
      </c>
      <c r="N53" s="33">
        <f t="shared" si="2"/>
        <v>1</v>
      </c>
      <c r="O53" s="38"/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3">
        <f>7200+K54</f>
        <v>7303</v>
      </c>
      <c r="N54" s="33">
        <f t="shared" si="2"/>
        <v>1.0143055555555556</v>
      </c>
      <c r="O54" s="38"/>
    </row>
    <row r="55" spans="1:15" ht="30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3">
        <f>K55</f>
        <v>4735</v>
      </c>
      <c r="N55" s="33">
        <f t="shared" si="2"/>
        <v>0.65763888888888888</v>
      </c>
      <c r="O55" s="38"/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3">
        <v>7200</v>
      </c>
      <c r="N56" s="33">
        <f t="shared" si="2"/>
        <v>1</v>
      </c>
      <c r="O56" s="38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3">
        <v>7200</v>
      </c>
      <c r="N57" s="33">
        <f t="shared" si="2"/>
        <v>1</v>
      </c>
      <c r="O57" s="38"/>
    </row>
    <row r="58" spans="1:15" ht="30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3">
        <f>7200</f>
        <v>7200</v>
      </c>
      <c r="N58" s="33">
        <f t="shared" si="2"/>
        <v>1</v>
      </c>
      <c r="O58" s="38"/>
    </row>
    <row r="59" spans="1:15" ht="30" hidden="1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3"/>
      <c r="N59" s="33">
        <f t="shared" si="2"/>
        <v>0</v>
      </c>
      <c r="O59" s="38">
        <f t="shared" si="3"/>
        <v>0</v>
      </c>
    </row>
    <row r="60" spans="1:15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3">
        <v>7200</v>
      </c>
      <c r="N60" s="33">
        <f t="shared" si="2"/>
        <v>1</v>
      </c>
      <c r="O60" s="38"/>
    </row>
    <row r="61" spans="1:15" ht="30" hidden="1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3"/>
      <c r="N61" s="33">
        <f t="shared" si="2"/>
        <v>0</v>
      </c>
      <c r="O61" s="38">
        <f t="shared" si="3"/>
        <v>0</v>
      </c>
    </row>
    <row r="62" spans="1:15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3">
        <v>7200</v>
      </c>
      <c r="N62" s="33">
        <f t="shared" si="2"/>
        <v>1</v>
      </c>
      <c r="O62" s="38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5">SUM(M3:M62)</f>
        <v>217320</v>
      </c>
      <c r="N63" s="45">
        <f t="shared" si="5"/>
        <v>30.183333333333334</v>
      </c>
      <c r="O63" s="46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/>
      <c r="Q67"/>
      <c r="R67"/>
      <c r="S67"/>
      <c r="T67"/>
    </row>
  </sheetData>
  <autoFilter ref="A2:S63">
    <filterColumn colId="12">
      <customFilters>
        <customFilter operator="notEqual" val=" "/>
      </custom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opLeftCell="B1" zoomScale="70" zoomScaleNormal="70" workbookViewId="0">
      <selection activeCell="O2" sqref="O2:O63"/>
    </sheetView>
  </sheetViews>
  <sheetFormatPr defaultColWidth="11.42578125" defaultRowHeight="15" x14ac:dyDescent="0.25"/>
  <cols>
    <col min="1" max="1" width="8.42578125" hidden="1" customWidth="1"/>
    <col min="2" max="2" width="8.42578125" customWidth="1"/>
    <col min="3" max="3" width="22.28515625" customWidth="1"/>
    <col min="4" max="4" width="19.7109375" style="2" customWidth="1"/>
    <col min="5" max="5" width="21.7109375" customWidth="1"/>
    <col min="6" max="6" width="25.7109375" style="1" customWidth="1"/>
    <col min="7" max="7" width="9.7109375" hidden="1" customWidth="1"/>
    <col min="8" max="8" width="11.42578125" hidden="1" customWidth="1"/>
    <col min="9" max="9" width="15.85546875" style="21" customWidth="1"/>
    <col min="10" max="10" width="12.85546875" style="22" hidden="1" customWidth="1"/>
    <col min="11" max="11" width="12" style="2" hidden="1" customWidth="1"/>
    <col min="12" max="12" width="15.28515625" style="21" customWidth="1"/>
    <col min="13" max="13" width="18.5703125" style="21" customWidth="1"/>
    <col min="14" max="14" width="14.7109375" style="21" customWidth="1"/>
    <col min="15" max="15" width="17.85546875" style="21" bestFit="1" customWidth="1"/>
    <col min="16" max="19" width="0" hidden="1" customWidth="1"/>
    <col min="239" max="239" width="10.42578125" customWidth="1"/>
    <col min="240" max="240" width="18.7109375" bestFit="1" customWidth="1"/>
    <col min="241" max="241" width="37.140625" bestFit="1" customWidth="1"/>
    <col min="242" max="242" width="15.85546875" customWidth="1"/>
    <col min="243" max="243" width="13.140625" customWidth="1"/>
    <col min="244" max="244" width="0" hidden="1" customWidth="1"/>
    <col min="245" max="245" width="21.28515625" customWidth="1"/>
    <col min="246" max="246" width="13" customWidth="1"/>
    <col min="247" max="248" width="0" hidden="1" customWidth="1"/>
    <col min="249" max="249" width="9.85546875" customWidth="1"/>
    <col min="250" max="250" width="14.7109375" customWidth="1"/>
    <col min="251" max="251" width="10.85546875" customWidth="1"/>
    <col min="252" max="252" width="13.7109375" bestFit="1" customWidth="1"/>
    <col min="253" max="253" width="11.5703125" customWidth="1"/>
    <col min="254" max="254" width="13.7109375" bestFit="1" customWidth="1"/>
    <col min="255" max="255" width="11" customWidth="1"/>
    <col min="256" max="256" width="13.7109375" bestFit="1" customWidth="1"/>
    <col min="257" max="257" width="10.42578125" customWidth="1"/>
    <col min="258" max="258" width="13.7109375" bestFit="1" customWidth="1"/>
    <col min="259" max="259" width="11.85546875" customWidth="1"/>
    <col min="260" max="260" width="13.7109375" bestFit="1" customWidth="1"/>
    <col min="261" max="261" width="10.42578125" customWidth="1"/>
    <col min="262" max="262" width="13.7109375" bestFit="1" customWidth="1"/>
    <col min="263" max="263" width="9.5703125" customWidth="1"/>
    <col min="264" max="264" width="13.7109375" bestFit="1" customWidth="1"/>
    <col min="265" max="265" width="9.85546875" customWidth="1"/>
    <col min="266" max="266" width="13.7109375" bestFit="1" customWidth="1"/>
    <col min="267" max="267" width="9.85546875" customWidth="1"/>
    <col min="268" max="268" width="15.5703125" bestFit="1" customWidth="1"/>
    <col min="269" max="269" width="11.140625" customWidth="1"/>
    <col min="270" max="270" width="0" hidden="1" customWidth="1"/>
    <col min="495" max="495" width="10.42578125" customWidth="1"/>
    <col min="496" max="496" width="18.7109375" bestFit="1" customWidth="1"/>
    <col min="497" max="497" width="37.140625" bestFit="1" customWidth="1"/>
    <col min="498" max="498" width="15.85546875" customWidth="1"/>
    <col min="499" max="499" width="13.140625" customWidth="1"/>
    <col min="500" max="500" width="0" hidden="1" customWidth="1"/>
    <col min="501" max="501" width="21.28515625" customWidth="1"/>
    <col min="502" max="502" width="13" customWidth="1"/>
    <col min="503" max="504" width="0" hidden="1" customWidth="1"/>
    <col min="505" max="505" width="9.85546875" customWidth="1"/>
    <col min="506" max="506" width="14.7109375" customWidth="1"/>
    <col min="507" max="507" width="10.85546875" customWidth="1"/>
    <col min="508" max="508" width="13.7109375" bestFit="1" customWidth="1"/>
    <col min="509" max="509" width="11.5703125" customWidth="1"/>
    <col min="510" max="510" width="13.7109375" bestFit="1" customWidth="1"/>
    <col min="511" max="511" width="11" customWidth="1"/>
    <col min="512" max="512" width="13.7109375" bestFit="1" customWidth="1"/>
    <col min="513" max="513" width="10.42578125" customWidth="1"/>
    <col min="514" max="514" width="13.7109375" bestFit="1" customWidth="1"/>
    <col min="515" max="515" width="11.85546875" customWidth="1"/>
    <col min="516" max="516" width="13.7109375" bestFit="1" customWidth="1"/>
    <col min="517" max="517" width="10.42578125" customWidth="1"/>
    <col min="518" max="518" width="13.7109375" bestFit="1" customWidth="1"/>
    <col min="519" max="519" width="9.5703125" customWidth="1"/>
    <col min="520" max="520" width="13.7109375" bestFit="1" customWidth="1"/>
    <col min="521" max="521" width="9.85546875" customWidth="1"/>
    <col min="522" max="522" width="13.7109375" bestFit="1" customWidth="1"/>
    <col min="523" max="523" width="9.85546875" customWidth="1"/>
    <col min="524" max="524" width="15.5703125" bestFit="1" customWidth="1"/>
    <col min="525" max="525" width="11.140625" customWidth="1"/>
    <col min="526" max="526" width="0" hidden="1" customWidth="1"/>
    <col min="751" max="751" width="10.42578125" customWidth="1"/>
    <col min="752" max="752" width="18.7109375" bestFit="1" customWidth="1"/>
    <col min="753" max="753" width="37.140625" bestFit="1" customWidth="1"/>
    <col min="754" max="754" width="15.85546875" customWidth="1"/>
    <col min="755" max="755" width="13.140625" customWidth="1"/>
    <col min="756" max="756" width="0" hidden="1" customWidth="1"/>
    <col min="757" max="757" width="21.28515625" customWidth="1"/>
    <col min="758" max="758" width="13" customWidth="1"/>
    <col min="759" max="760" width="0" hidden="1" customWidth="1"/>
    <col min="761" max="761" width="9.85546875" customWidth="1"/>
    <col min="762" max="762" width="14.7109375" customWidth="1"/>
    <col min="763" max="763" width="10.85546875" customWidth="1"/>
    <col min="764" max="764" width="13.7109375" bestFit="1" customWidth="1"/>
    <col min="765" max="765" width="11.5703125" customWidth="1"/>
    <col min="766" max="766" width="13.7109375" bestFit="1" customWidth="1"/>
    <col min="767" max="767" width="11" customWidth="1"/>
    <col min="768" max="768" width="13.7109375" bestFit="1" customWidth="1"/>
    <col min="769" max="769" width="10.42578125" customWidth="1"/>
    <col min="770" max="770" width="13.7109375" bestFit="1" customWidth="1"/>
    <col min="771" max="771" width="11.85546875" customWidth="1"/>
    <col min="772" max="772" width="13.7109375" bestFit="1" customWidth="1"/>
    <col min="773" max="773" width="10.42578125" customWidth="1"/>
    <col min="774" max="774" width="13.7109375" bestFit="1" customWidth="1"/>
    <col min="775" max="775" width="9.5703125" customWidth="1"/>
    <col min="776" max="776" width="13.7109375" bestFit="1" customWidth="1"/>
    <col min="777" max="777" width="9.85546875" customWidth="1"/>
    <col min="778" max="778" width="13.7109375" bestFit="1" customWidth="1"/>
    <col min="779" max="779" width="9.85546875" customWidth="1"/>
    <col min="780" max="780" width="15.5703125" bestFit="1" customWidth="1"/>
    <col min="781" max="781" width="11.140625" customWidth="1"/>
    <col min="782" max="782" width="0" hidden="1" customWidth="1"/>
    <col min="1007" max="1007" width="10.42578125" customWidth="1"/>
    <col min="1008" max="1008" width="18.7109375" bestFit="1" customWidth="1"/>
    <col min="1009" max="1009" width="37.140625" bestFit="1" customWidth="1"/>
    <col min="1010" max="1010" width="15.85546875" customWidth="1"/>
    <col min="1011" max="1011" width="13.140625" customWidth="1"/>
    <col min="1012" max="1012" width="0" hidden="1" customWidth="1"/>
    <col min="1013" max="1013" width="21.28515625" customWidth="1"/>
    <col min="1014" max="1014" width="13" customWidth="1"/>
    <col min="1015" max="1016" width="0" hidden="1" customWidth="1"/>
    <col min="1017" max="1017" width="9.85546875" customWidth="1"/>
    <col min="1018" max="1018" width="14.7109375" customWidth="1"/>
    <col min="1019" max="1019" width="10.85546875" customWidth="1"/>
    <col min="1020" max="1020" width="13.7109375" bestFit="1" customWidth="1"/>
    <col min="1021" max="1021" width="11.5703125" customWidth="1"/>
    <col min="1022" max="1022" width="13.7109375" bestFit="1" customWidth="1"/>
    <col min="1023" max="1023" width="11" customWidth="1"/>
    <col min="1024" max="1024" width="13.7109375" bestFit="1" customWidth="1"/>
    <col min="1025" max="1025" width="10.42578125" customWidth="1"/>
    <col min="1026" max="1026" width="13.7109375" bestFit="1" customWidth="1"/>
    <col min="1027" max="1027" width="11.85546875" customWidth="1"/>
    <col min="1028" max="1028" width="13.7109375" bestFit="1" customWidth="1"/>
    <col min="1029" max="1029" width="10.42578125" customWidth="1"/>
    <col min="1030" max="1030" width="13.7109375" bestFit="1" customWidth="1"/>
    <col min="1031" max="1031" width="9.5703125" customWidth="1"/>
    <col min="1032" max="1032" width="13.7109375" bestFit="1" customWidth="1"/>
    <col min="1033" max="1033" width="9.85546875" customWidth="1"/>
    <col min="1034" max="1034" width="13.7109375" bestFit="1" customWidth="1"/>
    <col min="1035" max="1035" width="9.85546875" customWidth="1"/>
    <col min="1036" max="1036" width="15.5703125" bestFit="1" customWidth="1"/>
    <col min="1037" max="1037" width="11.140625" customWidth="1"/>
    <col min="1038" max="1038" width="0" hidden="1" customWidth="1"/>
    <col min="1263" max="1263" width="10.42578125" customWidth="1"/>
    <col min="1264" max="1264" width="18.7109375" bestFit="1" customWidth="1"/>
    <col min="1265" max="1265" width="37.140625" bestFit="1" customWidth="1"/>
    <col min="1266" max="1266" width="15.85546875" customWidth="1"/>
    <col min="1267" max="1267" width="13.140625" customWidth="1"/>
    <col min="1268" max="1268" width="0" hidden="1" customWidth="1"/>
    <col min="1269" max="1269" width="21.28515625" customWidth="1"/>
    <col min="1270" max="1270" width="13" customWidth="1"/>
    <col min="1271" max="1272" width="0" hidden="1" customWidth="1"/>
    <col min="1273" max="1273" width="9.85546875" customWidth="1"/>
    <col min="1274" max="1274" width="14.7109375" customWidth="1"/>
    <col min="1275" max="1275" width="10.85546875" customWidth="1"/>
    <col min="1276" max="1276" width="13.7109375" bestFit="1" customWidth="1"/>
    <col min="1277" max="1277" width="11.5703125" customWidth="1"/>
    <col min="1278" max="1278" width="13.7109375" bestFit="1" customWidth="1"/>
    <col min="1279" max="1279" width="11" customWidth="1"/>
    <col min="1280" max="1280" width="13.7109375" bestFit="1" customWidth="1"/>
    <col min="1281" max="1281" width="10.42578125" customWidth="1"/>
    <col min="1282" max="1282" width="13.7109375" bestFit="1" customWidth="1"/>
    <col min="1283" max="1283" width="11.85546875" customWidth="1"/>
    <col min="1284" max="1284" width="13.7109375" bestFit="1" customWidth="1"/>
    <col min="1285" max="1285" width="10.42578125" customWidth="1"/>
    <col min="1286" max="1286" width="13.7109375" bestFit="1" customWidth="1"/>
    <col min="1287" max="1287" width="9.5703125" customWidth="1"/>
    <col min="1288" max="1288" width="13.7109375" bestFit="1" customWidth="1"/>
    <col min="1289" max="1289" width="9.85546875" customWidth="1"/>
    <col min="1290" max="1290" width="13.7109375" bestFit="1" customWidth="1"/>
    <col min="1291" max="1291" width="9.85546875" customWidth="1"/>
    <col min="1292" max="1292" width="15.5703125" bestFit="1" customWidth="1"/>
    <col min="1293" max="1293" width="11.140625" customWidth="1"/>
    <col min="1294" max="1294" width="0" hidden="1" customWidth="1"/>
    <col min="1519" max="1519" width="10.42578125" customWidth="1"/>
    <col min="1520" max="1520" width="18.7109375" bestFit="1" customWidth="1"/>
    <col min="1521" max="1521" width="37.140625" bestFit="1" customWidth="1"/>
    <col min="1522" max="1522" width="15.85546875" customWidth="1"/>
    <col min="1523" max="1523" width="13.140625" customWidth="1"/>
    <col min="1524" max="1524" width="0" hidden="1" customWidth="1"/>
    <col min="1525" max="1525" width="21.28515625" customWidth="1"/>
    <col min="1526" max="1526" width="13" customWidth="1"/>
    <col min="1527" max="1528" width="0" hidden="1" customWidth="1"/>
    <col min="1529" max="1529" width="9.85546875" customWidth="1"/>
    <col min="1530" max="1530" width="14.7109375" customWidth="1"/>
    <col min="1531" max="1531" width="10.85546875" customWidth="1"/>
    <col min="1532" max="1532" width="13.7109375" bestFit="1" customWidth="1"/>
    <col min="1533" max="1533" width="11.5703125" customWidth="1"/>
    <col min="1534" max="1534" width="13.7109375" bestFit="1" customWidth="1"/>
    <col min="1535" max="1535" width="11" customWidth="1"/>
    <col min="1536" max="1536" width="13.7109375" bestFit="1" customWidth="1"/>
    <col min="1537" max="1537" width="10.42578125" customWidth="1"/>
    <col min="1538" max="1538" width="13.7109375" bestFit="1" customWidth="1"/>
    <col min="1539" max="1539" width="11.85546875" customWidth="1"/>
    <col min="1540" max="1540" width="13.7109375" bestFit="1" customWidth="1"/>
    <col min="1541" max="1541" width="10.42578125" customWidth="1"/>
    <col min="1542" max="1542" width="13.7109375" bestFit="1" customWidth="1"/>
    <col min="1543" max="1543" width="9.5703125" customWidth="1"/>
    <col min="1544" max="1544" width="13.7109375" bestFit="1" customWidth="1"/>
    <col min="1545" max="1545" width="9.85546875" customWidth="1"/>
    <col min="1546" max="1546" width="13.7109375" bestFit="1" customWidth="1"/>
    <col min="1547" max="1547" width="9.85546875" customWidth="1"/>
    <col min="1548" max="1548" width="15.5703125" bestFit="1" customWidth="1"/>
    <col min="1549" max="1549" width="11.140625" customWidth="1"/>
    <col min="1550" max="1550" width="0" hidden="1" customWidth="1"/>
    <col min="1775" max="1775" width="10.42578125" customWidth="1"/>
    <col min="1776" max="1776" width="18.7109375" bestFit="1" customWidth="1"/>
    <col min="1777" max="1777" width="37.140625" bestFit="1" customWidth="1"/>
    <col min="1778" max="1778" width="15.85546875" customWidth="1"/>
    <col min="1779" max="1779" width="13.140625" customWidth="1"/>
    <col min="1780" max="1780" width="0" hidden="1" customWidth="1"/>
    <col min="1781" max="1781" width="21.28515625" customWidth="1"/>
    <col min="1782" max="1782" width="13" customWidth="1"/>
    <col min="1783" max="1784" width="0" hidden="1" customWidth="1"/>
    <col min="1785" max="1785" width="9.85546875" customWidth="1"/>
    <col min="1786" max="1786" width="14.7109375" customWidth="1"/>
    <col min="1787" max="1787" width="10.85546875" customWidth="1"/>
    <col min="1788" max="1788" width="13.7109375" bestFit="1" customWidth="1"/>
    <col min="1789" max="1789" width="11.5703125" customWidth="1"/>
    <col min="1790" max="1790" width="13.7109375" bestFit="1" customWidth="1"/>
    <col min="1791" max="1791" width="11" customWidth="1"/>
    <col min="1792" max="1792" width="13.7109375" bestFit="1" customWidth="1"/>
    <col min="1793" max="1793" width="10.42578125" customWidth="1"/>
    <col min="1794" max="1794" width="13.7109375" bestFit="1" customWidth="1"/>
    <col min="1795" max="1795" width="11.85546875" customWidth="1"/>
    <col min="1796" max="1796" width="13.7109375" bestFit="1" customWidth="1"/>
    <col min="1797" max="1797" width="10.42578125" customWidth="1"/>
    <col min="1798" max="1798" width="13.7109375" bestFit="1" customWidth="1"/>
    <col min="1799" max="1799" width="9.5703125" customWidth="1"/>
    <col min="1800" max="1800" width="13.7109375" bestFit="1" customWidth="1"/>
    <col min="1801" max="1801" width="9.85546875" customWidth="1"/>
    <col min="1802" max="1802" width="13.7109375" bestFit="1" customWidth="1"/>
    <col min="1803" max="1803" width="9.85546875" customWidth="1"/>
    <col min="1804" max="1804" width="15.5703125" bestFit="1" customWidth="1"/>
    <col min="1805" max="1805" width="11.140625" customWidth="1"/>
    <col min="1806" max="1806" width="0" hidden="1" customWidth="1"/>
    <col min="2031" max="2031" width="10.42578125" customWidth="1"/>
    <col min="2032" max="2032" width="18.7109375" bestFit="1" customWidth="1"/>
    <col min="2033" max="2033" width="37.140625" bestFit="1" customWidth="1"/>
    <col min="2034" max="2034" width="15.85546875" customWidth="1"/>
    <col min="2035" max="2035" width="13.140625" customWidth="1"/>
    <col min="2036" max="2036" width="0" hidden="1" customWidth="1"/>
    <col min="2037" max="2037" width="21.28515625" customWidth="1"/>
    <col min="2038" max="2038" width="13" customWidth="1"/>
    <col min="2039" max="2040" width="0" hidden="1" customWidth="1"/>
    <col min="2041" max="2041" width="9.85546875" customWidth="1"/>
    <col min="2042" max="2042" width="14.7109375" customWidth="1"/>
    <col min="2043" max="2043" width="10.85546875" customWidth="1"/>
    <col min="2044" max="2044" width="13.7109375" bestFit="1" customWidth="1"/>
    <col min="2045" max="2045" width="11.5703125" customWidth="1"/>
    <col min="2046" max="2046" width="13.7109375" bestFit="1" customWidth="1"/>
    <col min="2047" max="2047" width="11" customWidth="1"/>
    <col min="2048" max="2048" width="13.7109375" bestFit="1" customWidth="1"/>
    <col min="2049" max="2049" width="10.42578125" customWidth="1"/>
    <col min="2050" max="2050" width="13.7109375" bestFit="1" customWidth="1"/>
    <col min="2051" max="2051" width="11.85546875" customWidth="1"/>
    <col min="2052" max="2052" width="13.7109375" bestFit="1" customWidth="1"/>
    <col min="2053" max="2053" width="10.42578125" customWidth="1"/>
    <col min="2054" max="2054" width="13.7109375" bestFit="1" customWidth="1"/>
    <col min="2055" max="2055" width="9.5703125" customWidth="1"/>
    <col min="2056" max="2056" width="13.7109375" bestFit="1" customWidth="1"/>
    <col min="2057" max="2057" width="9.85546875" customWidth="1"/>
    <col min="2058" max="2058" width="13.7109375" bestFit="1" customWidth="1"/>
    <col min="2059" max="2059" width="9.85546875" customWidth="1"/>
    <col min="2060" max="2060" width="15.5703125" bestFit="1" customWidth="1"/>
    <col min="2061" max="2061" width="11.140625" customWidth="1"/>
    <col min="2062" max="2062" width="0" hidden="1" customWidth="1"/>
    <col min="2287" max="2287" width="10.42578125" customWidth="1"/>
    <col min="2288" max="2288" width="18.7109375" bestFit="1" customWidth="1"/>
    <col min="2289" max="2289" width="37.140625" bestFit="1" customWidth="1"/>
    <col min="2290" max="2290" width="15.85546875" customWidth="1"/>
    <col min="2291" max="2291" width="13.140625" customWidth="1"/>
    <col min="2292" max="2292" width="0" hidden="1" customWidth="1"/>
    <col min="2293" max="2293" width="21.28515625" customWidth="1"/>
    <col min="2294" max="2294" width="13" customWidth="1"/>
    <col min="2295" max="2296" width="0" hidden="1" customWidth="1"/>
    <col min="2297" max="2297" width="9.85546875" customWidth="1"/>
    <col min="2298" max="2298" width="14.7109375" customWidth="1"/>
    <col min="2299" max="2299" width="10.85546875" customWidth="1"/>
    <col min="2300" max="2300" width="13.7109375" bestFit="1" customWidth="1"/>
    <col min="2301" max="2301" width="11.5703125" customWidth="1"/>
    <col min="2302" max="2302" width="13.7109375" bestFit="1" customWidth="1"/>
    <col min="2303" max="2303" width="11" customWidth="1"/>
    <col min="2304" max="2304" width="13.7109375" bestFit="1" customWidth="1"/>
    <col min="2305" max="2305" width="10.42578125" customWidth="1"/>
    <col min="2306" max="2306" width="13.7109375" bestFit="1" customWidth="1"/>
    <col min="2307" max="2307" width="11.85546875" customWidth="1"/>
    <col min="2308" max="2308" width="13.7109375" bestFit="1" customWidth="1"/>
    <col min="2309" max="2309" width="10.42578125" customWidth="1"/>
    <col min="2310" max="2310" width="13.7109375" bestFit="1" customWidth="1"/>
    <col min="2311" max="2311" width="9.5703125" customWidth="1"/>
    <col min="2312" max="2312" width="13.7109375" bestFit="1" customWidth="1"/>
    <col min="2313" max="2313" width="9.85546875" customWidth="1"/>
    <col min="2314" max="2314" width="13.7109375" bestFit="1" customWidth="1"/>
    <col min="2315" max="2315" width="9.85546875" customWidth="1"/>
    <col min="2316" max="2316" width="15.5703125" bestFit="1" customWidth="1"/>
    <col min="2317" max="2317" width="11.140625" customWidth="1"/>
    <col min="2318" max="2318" width="0" hidden="1" customWidth="1"/>
    <col min="2543" max="2543" width="10.42578125" customWidth="1"/>
    <col min="2544" max="2544" width="18.7109375" bestFit="1" customWidth="1"/>
    <col min="2545" max="2545" width="37.140625" bestFit="1" customWidth="1"/>
    <col min="2546" max="2546" width="15.85546875" customWidth="1"/>
    <col min="2547" max="2547" width="13.140625" customWidth="1"/>
    <col min="2548" max="2548" width="0" hidden="1" customWidth="1"/>
    <col min="2549" max="2549" width="21.28515625" customWidth="1"/>
    <col min="2550" max="2550" width="13" customWidth="1"/>
    <col min="2551" max="2552" width="0" hidden="1" customWidth="1"/>
    <col min="2553" max="2553" width="9.85546875" customWidth="1"/>
    <col min="2554" max="2554" width="14.7109375" customWidth="1"/>
    <col min="2555" max="2555" width="10.85546875" customWidth="1"/>
    <col min="2556" max="2556" width="13.7109375" bestFit="1" customWidth="1"/>
    <col min="2557" max="2557" width="11.5703125" customWidth="1"/>
    <col min="2558" max="2558" width="13.7109375" bestFit="1" customWidth="1"/>
    <col min="2559" max="2559" width="11" customWidth="1"/>
    <col min="2560" max="2560" width="13.7109375" bestFit="1" customWidth="1"/>
    <col min="2561" max="2561" width="10.42578125" customWidth="1"/>
    <col min="2562" max="2562" width="13.7109375" bestFit="1" customWidth="1"/>
    <col min="2563" max="2563" width="11.85546875" customWidth="1"/>
    <col min="2564" max="2564" width="13.7109375" bestFit="1" customWidth="1"/>
    <col min="2565" max="2565" width="10.42578125" customWidth="1"/>
    <col min="2566" max="2566" width="13.7109375" bestFit="1" customWidth="1"/>
    <col min="2567" max="2567" width="9.5703125" customWidth="1"/>
    <col min="2568" max="2568" width="13.7109375" bestFit="1" customWidth="1"/>
    <col min="2569" max="2569" width="9.85546875" customWidth="1"/>
    <col min="2570" max="2570" width="13.7109375" bestFit="1" customWidth="1"/>
    <col min="2571" max="2571" width="9.85546875" customWidth="1"/>
    <col min="2572" max="2572" width="15.5703125" bestFit="1" customWidth="1"/>
    <col min="2573" max="2573" width="11.140625" customWidth="1"/>
    <col min="2574" max="2574" width="0" hidden="1" customWidth="1"/>
    <col min="2799" max="2799" width="10.42578125" customWidth="1"/>
    <col min="2800" max="2800" width="18.7109375" bestFit="1" customWidth="1"/>
    <col min="2801" max="2801" width="37.140625" bestFit="1" customWidth="1"/>
    <col min="2802" max="2802" width="15.85546875" customWidth="1"/>
    <col min="2803" max="2803" width="13.140625" customWidth="1"/>
    <col min="2804" max="2804" width="0" hidden="1" customWidth="1"/>
    <col min="2805" max="2805" width="21.28515625" customWidth="1"/>
    <col min="2806" max="2806" width="13" customWidth="1"/>
    <col min="2807" max="2808" width="0" hidden="1" customWidth="1"/>
    <col min="2809" max="2809" width="9.85546875" customWidth="1"/>
    <col min="2810" max="2810" width="14.7109375" customWidth="1"/>
    <col min="2811" max="2811" width="10.85546875" customWidth="1"/>
    <col min="2812" max="2812" width="13.7109375" bestFit="1" customWidth="1"/>
    <col min="2813" max="2813" width="11.5703125" customWidth="1"/>
    <col min="2814" max="2814" width="13.7109375" bestFit="1" customWidth="1"/>
    <col min="2815" max="2815" width="11" customWidth="1"/>
    <col min="2816" max="2816" width="13.7109375" bestFit="1" customWidth="1"/>
    <col min="2817" max="2817" width="10.42578125" customWidth="1"/>
    <col min="2818" max="2818" width="13.7109375" bestFit="1" customWidth="1"/>
    <col min="2819" max="2819" width="11.85546875" customWidth="1"/>
    <col min="2820" max="2820" width="13.7109375" bestFit="1" customWidth="1"/>
    <col min="2821" max="2821" width="10.42578125" customWidth="1"/>
    <col min="2822" max="2822" width="13.7109375" bestFit="1" customWidth="1"/>
    <col min="2823" max="2823" width="9.5703125" customWidth="1"/>
    <col min="2824" max="2824" width="13.7109375" bestFit="1" customWidth="1"/>
    <col min="2825" max="2825" width="9.85546875" customWidth="1"/>
    <col min="2826" max="2826" width="13.7109375" bestFit="1" customWidth="1"/>
    <col min="2827" max="2827" width="9.85546875" customWidth="1"/>
    <col min="2828" max="2828" width="15.5703125" bestFit="1" customWidth="1"/>
    <col min="2829" max="2829" width="11.140625" customWidth="1"/>
    <col min="2830" max="2830" width="0" hidden="1" customWidth="1"/>
    <col min="3055" max="3055" width="10.42578125" customWidth="1"/>
    <col min="3056" max="3056" width="18.7109375" bestFit="1" customWidth="1"/>
    <col min="3057" max="3057" width="37.140625" bestFit="1" customWidth="1"/>
    <col min="3058" max="3058" width="15.85546875" customWidth="1"/>
    <col min="3059" max="3059" width="13.140625" customWidth="1"/>
    <col min="3060" max="3060" width="0" hidden="1" customWidth="1"/>
    <col min="3061" max="3061" width="21.28515625" customWidth="1"/>
    <col min="3062" max="3062" width="13" customWidth="1"/>
    <col min="3063" max="3064" width="0" hidden="1" customWidth="1"/>
    <col min="3065" max="3065" width="9.85546875" customWidth="1"/>
    <col min="3066" max="3066" width="14.7109375" customWidth="1"/>
    <col min="3067" max="3067" width="10.85546875" customWidth="1"/>
    <col min="3068" max="3068" width="13.7109375" bestFit="1" customWidth="1"/>
    <col min="3069" max="3069" width="11.5703125" customWidth="1"/>
    <col min="3070" max="3070" width="13.7109375" bestFit="1" customWidth="1"/>
    <col min="3071" max="3071" width="11" customWidth="1"/>
    <col min="3072" max="3072" width="13.7109375" bestFit="1" customWidth="1"/>
    <col min="3073" max="3073" width="10.42578125" customWidth="1"/>
    <col min="3074" max="3074" width="13.7109375" bestFit="1" customWidth="1"/>
    <col min="3075" max="3075" width="11.85546875" customWidth="1"/>
    <col min="3076" max="3076" width="13.7109375" bestFit="1" customWidth="1"/>
    <col min="3077" max="3077" width="10.42578125" customWidth="1"/>
    <col min="3078" max="3078" width="13.7109375" bestFit="1" customWidth="1"/>
    <col min="3079" max="3079" width="9.5703125" customWidth="1"/>
    <col min="3080" max="3080" width="13.7109375" bestFit="1" customWidth="1"/>
    <col min="3081" max="3081" width="9.85546875" customWidth="1"/>
    <col min="3082" max="3082" width="13.7109375" bestFit="1" customWidth="1"/>
    <col min="3083" max="3083" width="9.85546875" customWidth="1"/>
    <col min="3084" max="3084" width="15.5703125" bestFit="1" customWidth="1"/>
    <col min="3085" max="3085" width="11.140625" customWidth="1"/>
    <col min="3086" max="3086" width="0" hidden="1" customWidth="1"/>
    <col min="3311" max="3311" width="10.42578125" customWidth="1"/>
    <col min="3312" max="3312" width="18.7109375" bestFit="1" customWidth="1"/>
    <col min="3313" max="3313" width="37.140625" bestFit="1" customWidth="1"/>
    <col min="3314" max="3314" width="15.85546875" customWidth="1"/>
    <col min="3315" max="3315" width="13.140625" customWidth="1"/>
    <col min="3316" max="3316" width="0" hidden="1" customWidth="1"/>
    <col min="3317" max="3317" width="21.28515625" customWidth="1"/>
    <col min="3318" max="3318" width="13" customWidth="1"/>
    <col min="3319" max="3320" width="0" hidden="1" customWidth="1"/>
    <col min="3321" max="3321" width="9.85546875" customWidth="1"/>
    <col min="3322" max="3322" width="14.7109375" customWidth="1"/>
    <col min="3323" max="3323" width="10.85546875" customWidth="1"/>
    <col min="3324" max="3324" width="13.7109375" bestFit="1" customWidth="1"/>
    <col min="3325" max="3325" width="11.5703125" customWidth="1"/>
    <col min="3326" max="3326" width="13.7109375" bestFit="1" customWidth="1"/>
    <col min="3327" max="3327" width="11" customWidth="1"/>
    <col min="3328" max="3328" width="13.7109375" bestFit="1" customWidth="1"/>
    <col min="3329" max="3329" width="10.42578125" customWidth="1"/>
    <col min="3330" max="3330" width="13.7109375" bestFit="1" customWidth="1"/>
    <col min="3331" max="3331" width="11.85546875" customWidth="1"/>
    <col min="3332" max="3332" width="13.7109375" bestFit="1" customWidth="1"/>
    <col min="3333" max="3333" width="10.42578125" customWidth="1"/>
    <col min="3334" max="3334" width="13.7109375" bestFit="1" customWidth="1"/>
    <col min="3335" max="3335" width="9.5703125" customWidth="1"/>
    <col min="3336" max="3336" width="13.7109375" bestFit="1" customWidth="1"/>
    <col min="3337" max="3337" width="9.85546875" customWidth="1"/>
    <col min="3338" max="3338" width="13.7109375" bestFit="1" customWidth="1"/>
    <col min="3339" max="3339" width="9.85546875" customWidth="1"/>
    <col min="3340" max="3340" width="15.5703125" bestFit="1" customWidth="1"/>
    <col min="3341" max="3341" width="11.140625" customWidth="1"/>
    <col min="3342" max="3342" width="0" hidden="1" customWidth="1"/>
    <col min="3567" max="3567" width="10.42578125" customWidth="1"/>
    <col min="3568" max="3568" width="18.7109375" bestFit="1" customWidth="1"/>
    <col min="3569" max="3569" width="37.140625" bestFit="1" customWidth="1"/>
    <col min="3570" max="3570" width="15.85546875" customWidth="1"/>
    <col min="3571" max="3571" width="13.140625" customWidth="1"/>
    <col min="3572" max="3572" width="0" hidden="1" customWidth="1"/>
    <col min="3573" max="3573" width="21.28515625" customWidth="1"/>
    <col min="3574" max="3574" width="13" customWidth="1"/>
    <col min="3575" max="3576" width="0" hidden="1" customWidth="1"/>
    <col min="3577" max="3577" width="9.85546875" customWidth="1"/>
    <col min="3578" max="3578" width="14.7109375" customWidth="1"/>
    <col min="3579" max="3579" width="10.85546875" customWidth="1"/>
    <col min="3580" max="3580" width="13.7109375" bestFit="1" customWidth="1"/>
    <col min="3581" max="3581" width="11.5703125" customWidth="1"/>
    <col min="3582" max="3582" width="13.7109375" bestFit="1" customWidth="1"/>
    <col min="3583" max="3583" width="11" customWidth="1"/>
    <col min="3584" max="3584" width="13.7109375" bestFit="1" customWidth="1"/>
    <col min="3585" max="3585" width="10.42578125" customWidth="1"/>
    <col min="3586" max="3586" width="13.7109375" bestFit="1" customWidth="1"/>
    <col min="3587" max="3587" width="11.85546875" customWidth="1"/>
    <col min="3588" max="3588" width="13.7109375" bestFit="1" customWidth="1"/>
    <col min="3589" max="3589" width="10.42578125" customWidth="1"/>
    <col min="3590" max="3590" width="13.7109375" bestFit="1" customWidth="1"/>
    <col min="3591" max="3591" width="9.5703125" customWidth="1"/>
    <col min="3592" max="3592" width="13.7109375" bestFit="1" customWidth="1"/>
    <col min="3593" max="3593" width="9.85546875" customWidth="1"/>
    <col min="3594" max="3594" width="13.7109375" bestFit="1" customWidth="1"/>
    <col min="3595" max="3595" width="9.85546875" customWidth="1"/>
    <col min="3596" max="3596" width="15.5703125" bestFit="1" customWidth="1"/>
    <col min="3597" max="3597" width="11.140625" customWidth="1"/>
    <col min="3598" max="3598" width="0" hidden="1" customWidth="1"/>
    <col min="3823" max="3823" width="10.42578125" customWidth="1"/>
    <col min="3824" max="3824" width="18.7109375" bestFit="1" customWidth="1"/>
    <col min="3825" max="3825" width="37.140625" bestFit="1" customWidth="1"/>
    <col min="3826" max="3826" width="15.85546875" customWidth="1"/>
    <col min="3827" max="3827" width="13.140625" customWidth="1"/>
    <col min="3828" max="3828" width="0" hidden="1" customWidth="1"/>
    <col min="3829" max="3829" width="21.28515625" customWidth="1"/>
    <col min="3830" max="3830" width="13" customWidth="1"/>
    <col min="3831" max="3832" width="0" hidden="1" customWidth="1"/>
    <col min="3833" max="3833" width="9.85546875" customWidth="1"/>
    <col min="3834" max="3834" width="14.7109375" customWidth="1"/>
    <col min="3835" max="3835" width="10.85546875" customWidth="1"/>
    <col min="3836" max="3836" width="13.7109375" bestFit="1" customWidth="1"/>
    <col min="3837" max="3837" width="11.5703125" customWidth="1"/>
    <col min="3838" max="3838" width="13.7109375" bestFit="1" customWidth="1"/>
    <col min="3839" max="3839" width="11" customWidth="1"/>
    <col min="3840" max="3840" width="13.7109375" bestFit="1" customWidth="1"/>
    <col min="3841" max="3841" width="10.42578125" customWidth="1"/>
    <col min="3842" max="3842" width="13.7109375" bestFit="1" customWidth="1"/>
    <col min="3843" max="3843" width="11.85546875" customWidth="1"/>
    <col min="3844" max="3844" width="13.7109375" bestFit="1" customWidth="1"/>
    <col min="3845" max="3845" width="10.42578125" customWidth="1"/>
    <col min="3846" max="3846" width="13.7109375" bestFit="1" customWidth="1"/>
    <col min="3847" max="3847" width="9.5703125" customWidth="1"/>
    <col min="3848" max="3848" width="13.7109375" bestFit="1" customWidth="1"/>
    <col min="3849" max="3849" width="9.85546875" customWidth="1"/>
    <col min="3850" max="3850" width="13.7109375" bestFit="1" customWidth="1"/>
    <col min="3851" max="3851" width="9.85546875" customWidth="1"/>
    <col min="3852" max="3852" width="15.5703125" bestFit="1" customWidth="1"/>
    <col min="3853" max="3853" width="11.140625" customWidth="1"/>
    <col min="3854" max="3854" width="0" hidden="1" customWidth="1"/>
    <col min="4079" max="4079" width="10.42578125" customWidth="1"/>
    <col min="4080" max="4080" width="18.7109375" bestFit="1" customWidth="1"/>
    <col min="4081" max="4081" width="37.140625" bestFit="1" customWidth="1"/>
    <col min="4082" max="4082" width="15.85546875" customWidth="1"/>
    <col min="4083" max="4083" width="13.140625" customWidth="1"/>
    <col min="4084" max="4084" width="0" hidden="1" customWidth="1"/>
    <col min="4085" max="4085" width="21.28515625" customWidth="1"/>
    <col min="4086" max="4086" width="13" customWidth="1"/>
    <col min="4087" max="4088" width="0" hidden="1" customWidth="1"/>
    <col min="4089" max="4089" width="9.85546875" customWidth="1"/>
    <col min="4090" max="4090" width="14.7109375" customWidth="1"/>
    <col min="4091" max="4091" width="10.85546875" customWidth="1"/>
    <col min="4092" max="4092" width="13.7109375" bestFit="1" customWidth="1"/>
    <col min="4093" max="4093" width="11.5703125" customWidth="1"/>
    <col min="4094" max="4094" width="13.7109375" bestFit="1" customWidth="1"/>
    <col min="4095" max="4095" width="11" customWidth="1"/>
    <col min="4096" max="4096" width="13.7109375" bestFit="1" customWidth="1"/>
    <col min="4097" max="4097" width="10.42578125" customWidth="1"/>
    <col min="4098" max="4098" width="13.7109375" bestFit="1" customWidth="1"/>
    <col min="4099" max="4099" width="11.85546875" customWidth="1"/>
    <col min="4100" max="4100" width="13.7109375" bestFit="1" customWidth="1"/>
    <col min="4101" max="4101" width="10.42578125" customWidth="1"/>
    <col min="4102" max="4102" width="13.7109375" bestFit="1" customWidth="1"/>
    <col min="4103" max="4103" width="9.5703125" customWidth="1"/>
    <col min="4104" max="4104" width="13.7109375" bestFit="1" customWidth="1"/>
    <col min="4105" max="4105" width="9.85546875" customWidth="1"/>
    <col min="4106" max="4106" width="13.7109375" bestFit="1" customWidth="1"/>
    <col min="4107" max="4107" width="9.85546875" customWidth="1"/>
    <col min="4108" max="4108" width="15.5703125" bestFit="1" customWidth="1"/>
    <col min="4109" max="4109" width="11.140625" customWidth="1"/>
    <col min="4110" max="4110" width="0" hidden="1" customWidth="1"/>
    <col min="4335" max="4335" width="10.42578125" customWidth="1"/>
    <col min="4336" max="4336" width="18.7109375" bestFit="1" customWidth="1"/>
    <col min="4337" max="4337" width="37.140625" bestFit="1" customWidth="1"/>
    <col min="4338" max="4338" width="15.85546875" customWidth="1"/>
    <col min="4339" max="4339" width="13.140625" customWidth="1"/>
    <col min="4340" max="4340" width="0" hidden="1" customWidth="1"/>
    <col min="4341" max="4341" width="21.28515625" customWidth="1"/>
    <col min="4342" max="4342" width="13" customWidth="1"/>
    <col min="4343" max="4344" width="0" hidden="1" customWidth="1"/>
    <col min="4345" max="4345" width="9.85546875" customWidth="1"/>
    <col min="4346" max="4346" width="14.7109375" customWidth="1"/>
    <col min="4347" max="4347" width="10.85546875" customWidth="1"/>
    <col min="4348" max="4348" width="13.7109375" bestFit="1" customWidth="1"/>
    <col min="4349" max="4349" width="11.5703125" customWidth="1"/>
    <col min="4350" max="4350" width="13.7109375" bestFit="1" customWidth="1"/>
    <col min="4351" max="4351" width="11" customWidth="1"/>
    <col min="4352" max="4352" width="13.7109375" bestFit="1" customWidth="1"/>
    <col min="4353" max="4353" width="10.42578125" customWidth="1"/>
    <col min="4354" max="4354" width="13.7109375" bestFit="1" customWidth="1"/>
    <col min="4355" max="4355" width="11.85546875" customWidth="1"/>
    <col min="4356" max="4356" width="13.7109375" bestFit="1" customWidth="1"/>
    <col min="4357" max="4357" width="10.42578125" customWidth="1"/>
    <col min="4358" max="4358" width="13.7109375" bestFit="1" customWidth="1"/>
    <col min="4359" max="4359" width="9.5703125" customWidth="1"/>
    <col min="4360" max="4360" width="13.7109375" bestFit="1" customWidth="1"/>
    <col min="4361" max="4361" width="9.85546875" customWidth="1"/>
    <col min="4362" max="4362" width="13.7109375" bestFit="1" customWidth="1"/>
    <col min="4363" max="4363" width="9.85546875" customWidth="1"/>
    <col min="4364" max="4364" width="15.5703125" bestFit="1" customWidth="1"/>
    <col min="4365" max="4365" width="11.140625" customWidth="1"/>
    <col min="4366" max="4366" width="0" hidden="1" customWidth="1"/>
    <col min="4591" max="4591" width="10.42578125" customWidth="1"/>
    <col min="4592" max="4592" width="18.7109375" bestFit="1" customWidth="1"/>
    <col min="4593" max="4593" width="37.140625" bestFit="1" customWidth="1"/>
    <col min="4594" max="4594" width="15.85546875" customWidth="1"/>
    <col min="4595" max="4595" width="13.140625" customWidth="1"/>
    <col min="4596" max="4596" width="0" hidden="1" customWidth="1"/>
    <col min="4597" max="4597" width="21.28515625" customWidth="1"/>
    <col min="4598" max="4598" width="13" customWidth="1"/>
    <col min="4599" max="4600" width="0" hidden="1" customWidth="1"/>
    <col min="4601" max="4601" width="9.85546875" customWidth="1"/>
    <col min="4602" max="4602" width="14.7109375" customWidth="1"/>
    <col min="4603" max="4603" width="10.85546875" customWidth="1"/>
    <col min="4604" max="4604" width="13.7109375" bestFit="1" customWidth="1"/>
    <col min="4605" max="4605" width="11.5703125" customWidth="1"/>
    <col min="4606" max="4606" width="13.7109375" bestFit="1" customWidth="1"/>
    <col min="4607" max="4607" width="11" customWidth="1"/>
    <col min="4608" max="4608" width="13.7109375" bestFit="1" customWidth="1"/>
    <col min="4609" max="4609" width="10.42578125" customWidth="1"/>
    <col min="4610" max="4610" width="13.7109375" bestFit="1" customWidth="1"/>
    <col min="4611" max="4611" width="11.85546875" customWidth="1"/>
    <col min="4612" max="4612" width="13.7109375" bestFit="1" customWidth="1"/>
    <col min="4613" max="4613" width="10.42578125" customWidth="1"/>
    <col min="4614" max="4614" width="13.7109375" bestFit="1" customWidth="1"/>
    <col min="4615" max="4615" width="9.5703125" customWidth="1"/>
    <col min="4616" max="4616" width="13.7109375" bestFit="1" customWidth="1"/>
    <col min="4617" max="4617" width="9.85546875" customWidth="1"/>
    <col min="4618" max="4618" width="13.7109375" bestFit="1" customWidth="1"/>
    <col min="4619" max="4619" width="9.85546875" customWidth="1"/>
    <col min="4620" max="4620" width="15.5703125" bestFit="1" customWidth="1"/>
    <col min="4621" max="4621" width="11.140625" customWidth="1"/>
    <col min="4622" max="4622" width="0" hidden="1" customWidth="1"/>
    <col min="4847" max="4847" width="10.42578125" customWidth="1"/>
    <col min="4848" max="4848" width="18.7109375" bestFit="1" customWidth="1"/>
    <col min="4849" max="4849" width="37.140625" bestFit="1" customWidth="1"/>
    <col min="4850" max="4850" width="15.85546875" customWidth="1"/>
    <col min="4851" max="4851" width="13.140625" customWidth="1"/>
    <col min="4852" max="4852" width="0" hidden="1" customWidth="1"/>
    <col min="4853" max="4853" width="21.28515625" customWidth="1"/>
    <col min="4854" max="4854" width="13" customWidth="1"/>
    <col min="4855" max="4856" width="0" hidden="1" customWidth="1"/>
    <col min="4857" max="4857" width="9.85546875" customWidth="1"/>
    <col min="4858" max="4858" width="14.7109375" customWidth="1"/>
    <col min="4859" max="4859" width="10.85546875" customWidth="1"/>
    <col min="4860" max="4860" width="13.7109375" bestFit="1" customWidth="1"/>
    <col min="4861" max="4861" width="11.5703125" customWidth="1"/>
    <col min="4862" max="4862" width="13.7109375" bestFit="1" customWidth="1"/>
    <col min="4863" max="4863" width="11" customWidth="1"/>
    <col min="4864" max="4864" width="13.7109375" bestFit="1" customWidth="1"/>
    <col min="4865" max="4865" width="10.42578125" customWidth="1"/>
    <col min="4866" max="4866" width="13.7109375" bestFit="1" customWidth="1"/>
    <col min="4867" max="4867" width="11.85546875" customWidth="1"/>
    <col min="4868" max="4868" width="13.7109375" bestFit="1" customWidth="1"/>
    <col min="4869" max="4869" width="10.42578125" customWidth="1"/>
    <col min="4870" max="4870" width="13.7109375" bestFit="1" customWidth="1"/>
    <col min="4871" max="4871" width="9.5703125" customWidth="1"/>
    <col min="4872" max="4872" width="13.7109375" bestFit="1" customWidth="1"/>
    <col min="4873" max="4873" width="9.85546875" customWidth="1"/>
    <col min="4874" max="4874" width="13.7109375" bestFit="1" customWidth="1"/>
    <col min="4875" max="4875" width="9.85546875" customWidth="1"/>
    <col min="4876" max="4876" width="15.5703125" bestFit="1" customWidth="1"/>
    <col min="4877" max="4877" width="11.140625" customWidth="1"/>
    <col min="4878" max="4878" width="0" hidden="1" customWidth="1"/>
    <col min="5103" max="5103" width="10.42578125" customWidth="1"/>
    <col min="5104" max="5104" width="18.7109375" bestFit="1" customWidth="1"/>
    <col min="5105" max="5105" width="37.140625" bestFit="1" customWidth="1"/>
    <col min="5106" max="5106" width="15.85546875" customWidth="1"/>
    <col min="5107" max="5107" width="13.140625" customWidth="1"/>
    <col min="5108" max="5108" width="0" hidden="1" customWidth="1"/>
    <col min="5109" max="5109" width="21.28515625" customWidth="1"/>
    <col min="5110" max="5110" width="13" customWidth="1"/>
    <col min="5111" max="5112" width="0" hidden="1" customWidth="1"/>
    <col min="5113" max="5113" width="9.85546875" customWidth="1"/>
    <col min="5114" max="5114" width="14.7109375" customWidth="1"/>
    <col min="5115" max="5115" width="10.85546875" customWidth="1"/>
    <col min="5116" max="5116" width="13.7109375" bestFit="1" customWidth="1"/>
    <col min="5117" max="5117" width="11.5703125" customWidth="1"/>
    <col min="5118" max="5118" width="13.7109375" bestFit="1" customWidth="1"/>
    <col min="5119" max="5119" width="11" customWidth="1"/>
    <col min="5120" max="5120" width="13.7109375" bestFit="1" customWidth="1"/>
    <col min="5121" max="5121" width="10.42578125" customWidth="1"/>
    <col min="5122" max="5122" width="13.7109375" bestFit="1" customWidth="1"/>
    <col min="5123" max="5123" width="11.85546875" customWidth="1"/>
    <col min="5124" max="5124" width="13.7109375" bestFit="1" customWidth="1"/>
    <col min="5125" max="5125" width="10.42578125" customWidth="1"/>
    <col min="5126" max="5126" width="13.7109375" bestFit="1" customWidth="1"/>
    <col min="5127" max="5127" width="9.5703125" customWidth="1"/>
    <col min="5128" max="5128" width="13.7109375" bestFit="1" customWidth="1"/>
    <col min="5129" max="5129" width="9.85546875" customWidth="1"/>
    <col min="5130" max="5130" width="13.7109375" bestFit="1" customWidth="1"/>
    <col min="5131" max="5131" width="9.85546875" customWidth="1"/>
    <col min="5132" max="5132" width="15.5703125" bestFit="1" customWidth="1"/>
    <col min="5133" max="5133" width="11.140625" customWidth="1"/>
    <col min="5134" max="5134" width="0" hidden="1" customWidth="1"/>
    <col min="5359" max="5359" width="10.42578125" customWidth="1"/>
    <col min="5360" max="5360" width="18.7109375" bestFit="1" customWidth="1"/>
    <col min="5361" max="5361" width="37.140625" bestFit="1" customWidth="1"/>
    <col min="5362" max="5362" width="15.85546875" customWidth="1"/>
    <col min="5363" max="5363" width="13.140625" customWidth="1"/>
    <col min="5364" max="5364" width="0" hidden="1" customWidth="1"/>
    <col min="5365" max="5365" width="21.28515625" customWidth="1"/>
    <col min="5366" max="5366" width="13" customWidth="1"/>
    <col min="5367" max="5368" width="0" hidden="1" customWidth="1"/>
    <col min="5369" max="5369" width="9.85546875" customWidth="1"/>
    <col min="5370" max="5370" width="14.7109375" customWidth="1"/>
    <col min="5371" max="5371" width="10.85546875" customWidth="1"/>
    <col min="5372" max="5372" width="13.7109375" bestFit="1" customWidth="1"/>
    <col min="5373" max="5373" width="11.5703125" customWidth="1"/>
    <col min="5374" max="5374" width="13.7109375" bestFit="1" customWidth="1"/>
    <col min="5375" max="5375" width="11" customWidth="1"/>
    <col min="5376" max="5376" width="13.7109375" bestFit="1" customWidth="1"/>
    <col min="5377" max="5377" width="10.42578125" customWidth="1"/>
    <col min="5378" max="5378" width="13.7109375" bestFit="1" customWidth="1"/>
    <col min="5379" max="5379" width="11.85546875" customWidth="1"/>
    <col min="5380" max="5380" width="13.7109375" bestFit="1" customWidth="1"/>
    <col min="5381" max="5381" width="10.42578125" customWidth="1"/>
    <col min="5382" max="5382" width="13.7109375" bestFit="1" customWidth="1"/>
    <col min="5383" max="5383" width="9.5703125" customWidth="1"/>
    <col min="5384" max="5384" width="13.7109375" bestFit="1" customWidth="1"/>
    <col min="5385" max="5385" width="9.85546875" customWidth="1"/>
    <col min="5386" max="5386" width="13.7109375" bestFit="1" customWidth="1"/>
    <col min="5387" max="5387" width="9.85546875" customWidth="1"/>
    <col min="5388" max="5388" width="15.5703125" bestFit="1" customWidth="1"/>
    <col min="5389" max="5389" width="11.140625" customWidth="1"/>
    <col min="5390" max="5390" width="0" hidden="1" customWidth="1"/>
    <col min="5615" max="5615" width="10.42578125" customWidth="1"/>
    <col min="5616" max="5616" width="18.7109375" bestFit="1" customWidth="1"/>
    <col min="5617" max="5617" width="37.140625" bestFit="1" customWidth="1"/>
    <col min="5618" max="5618" width="15.85546875" customWidth="1"/>
    <col min="5619" max="5619" width="13.140625" customWidth="1"/>
    <col min="5620" max="5620" width="0" hidden="1" customWidth="1"/>
    <col min="5621" max="5621" width="21.28515625" customWidth="1"/>
    <col min="5622" max="5622" width="13" customWidth="1"/>
    <col min="5623" max="5624" width="0" hidden="1" customWidth="1"/>
    <col min="5625" max="5625" width="9.85546875" customWidth="1"/>
    <col min="5626" max="5626" width="14.7109375" customWidth="1"/>
    <col min="5627" max="5627" width="10.85546875" customWidth="1"/>
    <col min="5628" max="5628" width="13.7109375" bestFit="1" customWidth="1"/>
    <col min="5629" max="5629" width="11.5703125" customWidth="1"/>
    <col min="5630" max="5630" width="13.7109375" bestFit="1" customWidth="1"/>
    <col min="5631" max="5631" width="11" customWidth="1"/>
    <col min="5632" max="5632" width="13.7109375" bestFit="1" customWidth="1"/>
    <col min="5633" max="5633" width="10.42578125" customWidth="1"/>
    <col min="5634" max="5634" width="13.7109375" bestFit="1" customWidth="1"/>
    <col min="5635" max="5635" width="11.85546875" customWidth="1"/>
    <col min="5636" max="5636" width="13.7109375" bestFit="1" customWidth="1"/>
    <col min="5637" max="5637" width="10.42578125" customWidth="1"/>
    <col min="5638" max="5638" width="13.7109375" bestFit="1" customWidth="1"/>
    <col min="5639" max="5639" width="9.5703125" customWidth="1"/>
    <col min="5640" max="5640" width="13.7109375" bestFit="1" customWidth="1"/>
    <col min="5641" max="5641" width="9.85546875" customWidth="1"/>
    <col min="5642" max="5642" width="13.7109375" bestFit="1" customWidth="1"/>
    <col min="5643" max="5643" width="9.85546875" customWidth="1"/>
    <col min="5644" max="5644" width="15.5703125" bestFit="1" customWidth="1"/>
    <col min="5645" max="5645" width="11.140625" customWidth="1"/>
    <col min="5646" max="5646" width="0" hidden="1" customWidth="1"/>
    <col min="5871" max="5871" width="10.42578125" customWidth="1"/>
    <col min="5872" max="5872" width="18.7109375" bestFit="1" customWidth="1"/>
    <col min="5873" max="5873" width="37.140625" bestFit="1" customWidth="1"/>
    <col min="5874" max="5874" width="15.85546875" customWidth="1"/>
    <col min="5875" max="5875" width="13.140625" customWidth="1"/>
    <col min="5876" max="5876" width="0" hidden="1" customWidth="1"/>
    <col min="5877" max="5877" width="21.28515625" customWidth="1"/>
    <col min="5878" max="5878" width="13" customWidth="1"/>
    <col min="5879" max="5880" width="0" hidden="1" customWidth="1"/>
    <col min="5881" max="5881" width="9.85546875" customWidth="1"/>
    <col min="5882" max="5882" width="14.7109375" customWidth="1"/>
    <col min="5883" max="5883" width="10.85546875" customWidth="1"/>
    <col min="5884" max="5884" width="13.7109375" bestFit="1" customWidth="1"/>
    <col min="5885" max="5885" width="11.5703125" customWidth="1"/>
    <col min="5886" max="5886" width="13.7109375" bestFit="1" customWidth="1"/>
    <col min="5887" max="5887" width="11" customWidth="1"/>
    <col min="5888" max="5888" width="13.7109375" bestFit="1" customWidth="1"/>
    <col min="5889" max="5889" width="10.42578125" customWidth="1"/>
    <col min="5890" max="5890" width="13.7109375" bestFit="1" customWidth="1"/>
    <col min="5891" max="5891" width="11.85546875" customWidth="1"/>
    <col min="5892" max="5892" width="13.7109375" bestFit="1" customWidth="1"/>
    <col min="5893" max="5893" width="10.42578125" customWidth="1"/>
    <col min="5894" max="5894" width="13.7109375" bestFit="1" customWidth="1"/>
    <col min="5895" max="5895" width="9.5703125" customWidth="1"/>
    <col min="5896" max="5896" width="13.7109375" bestFit="1" customWidth="1"/>
    <col min="5897" max="5897" width="9.85546875" customWidth="1"/>
    <col min="5898" max="5898" width="13.7109375" bestFit="1" customWidth="1"/>
    <col min="5899" max="5899" width="9.85546875" customWidth="1"/>
    <col min="5900" max="5900" width="15.5703125" bestFit="1" customWidth="1"/>
    <col min="5901" max="5901" width="11.140625" customWidth="1"/>
    <col min="5902" max="5902" width="0" hidden="1" customWidth="1"/>
    <col min="6127" max="6127" width="10.42578125" customWidth="1"/>
    <col min="6128" max="6128" width="18.7109375" bestFit="1" customWidth="1"/>
    <col min="6129" max="6129" width="37.140625" bestFit="1" customWidth="1"/>
    <col min="6130" max="6130" width="15.85546875" customWidth="1"/>
    <col min="6131" max="6131" width="13.140625" customWidth="1"/>
    <col min="6132" max="6132" width="0" hidden="1" customWidth="1"/>
    <col min="6133" max="6133" width="21.28515625" customWidth="1"/>
    <col min="6134" max="6134" width="13" customWidth="1"/>
    <col min="6135" max="6136" width="0" hidden="1" customWidth="1"/>
    <col min="6137" max="6137" width="9.85546875" customWidth="1"/>
    <col min="6138" max="6138" width="14.7109375" customWidth="1"/>
    <col min="6139" max="6139" width="10.85546875" customWidth="1"/>
    <col min="6140" max="6140" width="13.7109375" bestFit="1" customWidth="1"/>
    <col min="6141" max="6141" width="11.5703125" customWidth="1"/>
    <col min="6142" max="6142" width="13.7109375" bestFit="1" customWidth="1"/>
    <col min="6143" max="6143" width="11" customWidth="1"/>
    <col min="6144" max="6144" width="13.7109375" bestFit="1" customWidth="1"/>
    <col min="6145" max="6145" width="10.42578125" customWidth="1"/>
    <col min="6146" max="6146" width="13.7109375" bestFit="1" customWidth="1"/>
    <col min="6147" max="6147" width="11.85546875" customWidth="1"/>
    <col min="6148" max="6148" width="13.7109375" bestFit="1" customWidth="1"/>
    <col min="6149" max="6149" width="10.42578125" customWidth="1"/>
    <col min="6150" max="6150" width="13.7109375" bestFit="1" customWidth="1"/>
    <col min="6151" max="6151" width="9.5703125" customWidth="1"/>
    <col min="6152" max="6152" width="13.7109375" bestFit="1" customWidth="1"/>
    <col min="6153" max="6153" width="9.85546875" customWidth="1"/>
    <col min="6154" max="6154" width="13.7109375" bestFit="1" customWidth="1"/>
    <col min="6155" max="6155" width="9.85546875" customWidth="1"/>
    <col min="6156" max="6156" width="15.5703125" bestFit="1" customWidth="1"/>
    <col min="6157" max="6157" width="11.140625" customWidth="1"/>
    <col min="6158" max="6158" width="0" hidden="1" customWidth="1"/>
    <col min="6383" max="6383" width="10.42578125" customWidth="1"/>
    <col min="6384" max="6384" width="18.7109375" bestFit="1" customWidth="1"/>
    <col min="6385" max="6385" width="37.140625" bestFit="1" customWidth="1"/>
    <col min="6386" max="6386" width="15.85546875" customWidth="1"/>
    <col min="6387" max="6387" width="13.140625" customWidth="1"/>
    <col min="6388" max="6388" width="0" hidden="1" customWidth="1"/>
    <col min="6389" max="6389" width="21.28515625" customWidth="1"/>
    <col min="6390" max="6390" width="13" customWidth="1"/>
    <col min="6391" max="6392" width="0" hidden="1" customWidth="1"/>
    <col min="6393" max="6393" width="9.85546875" customWidth="1"/>
    <col min="6394" max="6394" width="14.7109375" customWidth="1"/>
    <col min="6395" max="6395" width="10.85546875" customWidth="1"/>
    <col min="6396" max="6396" width="13.7109375" bestFit="1" customWidth="1"/>
    <col min="6397" max="6397" width="11.5703125" customWidth="1"/>
    <col min="6398" max="6398" width="13.7109375" bestFit="1" customWidth="1"/>
    <col min="6399" max="6399" width="11" customWidth="1"/>
    <col min="6400" max="6400" width="13.7109375" bestFit="1" customWidth="1"/>
    <col min="6401" max="6401" width="10.42578125" customWidth="1"/>
    <col min="6402" max="6402" width="13.7109375" bestFit="1" customWidth="1"/>
    <col min="6403" max="6403" width="11.85546875" customWidth="1"/>
    <col min="6404" max="6404" width="13.7109375" bestFit="1" customWidth="1"/>
    <col min="6405" max="6405" width="10.42578125" customWidth="1"/>
    <col min="6406" max="6406" width="13.7109375" bestFit="1" customWidth="1"/>
    <col min="6407" max="6407" width="9.5703125" customWidth="1"/>
    <col min="6408" max="6408" width="13.7109375" bestFit="1" customWidth="1"/>
    <col min="6409" max="6409" width="9.85546875" customWidth="1"/>
    <col min="6410" max="6410" width="13.7109375" bestFit="1" customWidth="1"/>
    <col min="6411" max="6411" width="9.85546875" customWidth="1"/>
    <col min="6412" max="6412" width="15.5703125" bestFit="1" customWidth="1"/>
    <col min="6413" max="6413" width="11.140625" customWidth="1"/>
    <col min="6414" max="6414" width="0" hidden="1" customWidth="1"/>
    <col min="6639" max="6639" width="10.42578125" customWidth="1"/>
    <col min="6640" max="6640" width="18.7109375" bestFit="1" customWidth="1"/>
    <col min="6641" max="6641" width="37.140625" bestFit="1" customWidth="1"/>
    <col min="6642" max="6642" width="15.85546875" customWidth="1"/>
    <col min="6643" max="6643" width="13.140625" customWidth="1"/>
    <col min="6644" max="6644" width="0" hidden="1" customWidth="1"/>
    <col min="6645" max="6645" width="21.28515625" customWidth="1"/>
    <col min="6646" max="6646" width="13" customWidth="1"/>
    <col min="6647" max="6648" width="0" hidden="1" customWidth="1"/>
    <col min="6649" max="6649" width="9.85546875" customWidth="1"/>
    <col min="6650" max="6650" width="14.7109375" customWidth="1"/>
    <col min="6651" max="6651" width="10.85546875" customWidth="1"/>
    <col min="6652" max="6652" width="13.7109375" bestFit="1" customWidth="1"/>
    <col min="6653" max="6653" width="11.5703125" customWidth="1"/>
    <col min="6654" max="6654" width="13.7109375" bestFit="1" customWidth="1"/>
    <col min="6655" max="6655" width="11" customWidth="1"/>
    <col min="6656" max="6656" width="13.7109375" bestFit="1" customWidth="1"/>
    <col min="6657" max="6657" width="10.42578125" customWidth="1"/>
    <col min="6658" max="6658" width="13.7109375" bestFit="1" customWidth="1"/>
    <col min="6659" max="6659" width="11.85546875" customWidth="1"/>
    <col min="6660" max="6660" width="13.7109375" bestFit="1" customWidth="1"/>
    <col min="6661" max="6661" width="10.42578125" customWidth="1"/>
    <col min="6662" max="6662" width="13.7109375" bestFit="1" customWidth="1"/>
    <col min="6663" max="6663" width="9.5703125" customWidth="1"/>
    <col min="6664" max="6664" width="13.7109375" bestFit="1" customWidth="1"/>
    <col min="6665" max="6665" width="9.85546875" customWidth="1"/>
    <col min="6666" max="6666" width="13.7109375" bestFit="1" customWidth="1"/>
    <col min="6667" max="6667" width="9.85546875" customWidth="1"/>
    <col min="6668" max="6668" width="15.5703125" bestFit="1" customWidth="1"/>
    <col min="6669" max="6669" width="11.140625" customWidth="1"/>
    <col min="6670" max="6670" width="0" hidden="1" customWidth="1"/>
    <col min="6895" max="6895" width="10.42578125" customWidth="1"/>
    <col min="6896" max="6896" width="18.7109375" bestFit="1" customWidth="1"/>
    <col min="6897" max="6897" width="37.140625" bestFit="1" customWidth="1"/>
    <col min="6898" max="6898" width="15.85546875" customWidth="1"/>
    <col min="6899" max="6899" width="13.140625" customWidth="1"/>
    <col min="6900" max="6900" width="0" hidden="1" customWidth="1"/>
    <col min="6901" max="6901" width="21.28515625" customWidth="1"/>
    <col min="6902" max="6902" width="13" customWidth="1"/>
    <col min="6903" max="6904" width="0" hidden="1" customWidth="1"/>
    <col min="6905" max="6905" width="9.85546875" customWidth="1"/>
    <col min="6906" max="6906" width="14.7109375" customWidth="1"/>
    <col min="6907" max="6907" width="10.85546875" customWidth="1"/>
    <col min="6908" max="6908" width="13.7109375" bestFit="1" customWidth="1"/>
    <col min="6909" max="6909" width="11.5703125" customWidth="1"/>
    <col min="6910" max="6910" width="13.7109375" bestFit="1" customWidth="1"/>
    <col min="6911" max="6911" width="11" customWidth="1"/>
    <col min="6912" max="6912" width="13.7109375" bestFit="1" customWidth="1"/>
    <col min="6913" max="6913" width="10.42578125" customWidth="1"/>
    <col min="6914" max="6914" width="13.7109375" bestFit="1" customWidth="1"/>
    <col min="6915" max="6915" width="11.85546875" customWidth="1"/>
    <col min="6916" max="6916" width="13.7109375" bestFit="1" customWidth="1"/>
    <col min="6917" max="6917" width="10.42578125" customWidth="1"/>
    <col min="6918" max="6918" width="13.7109375" bestFit="1" customWidth="1"/>
    <col min="6919" max="6919" width="9.5703125" customWidth="1"/>
    <col min="6920" max="6920" width="13.7109375" bestFit="1" customWidth="1"/>
    <col min="6921" max="6921" width="9.85546875" customWidth="1"/>
    <col min="6922" max="6922" width="13.7109375" bestFit="1" customWidth="1"/>
    <col min="6923" max="6923" width="9.85546875" customWidth="1"/>
    <col min="6924" max="6924" width="15.5703125" bestFit="1" customWidth="1"/>
    <col min="6925" max="6925" width="11.140625" customWidth="1"/>
    <col min="6926" max="6926" width="0" hidden="1" customWidth="1"/>
    <col min="7151" max="7151" width="10.42578125" customWidth="1"/>
    <col min="7152" max="7152" width="18.7109375" bestFit="1" customWidth="1"/>
    <col min="7153" max="7153" width="37.140625" bestFit="1" customWidth="1"/>
    <col min="7154" max="7154" width="15.85546875" customWidth="1"/>
    <col min="7155" max="7155" width="13.140625" customWidth="1"/>
    <col min="7156" max="7156" width="0" hidden="1" customWidth="1"/>
    <col min="7157" max="7157" width="21.28515625" customWidth="1"/>
    <col min="7158" max="7158" width="13" customWidth="1"/>
    <col min="7159" max="7160" width="0" hidden="1" customWidth="1"/>
    <col min="7161" max="7161" width="9.85546875" customWidth="1"/>
    <col min="7162" max="7162" width="14.7109375" customWidth="1"/>
    <col min="7163" max="7163" width="10.85546875" customWidth="1"/>
    <col min="7164" max="7164" width="13.7109375" bestFit="1" customWidth="1"/>
    <col min="7165" max="7165" width="11.5703125" customWidth="1"/>
    <col min="7166" max="7166" width="13.7109375" bestFit="1" customWidth="1"/>
    <col min="7167" max="7167" width="11" customWidth="1"/>
    <col min="7168" max="7168" width="13.7109375" bestFit="1" customWidth="1"/>
    <col min="7169" max="7169" width="10.42578125" customWidth="1"/>
    <col min="7170" max="7170" width="13.7109375" bestFit="1" customWidth="1"/>
    <col min="7171" max="7171" width="11.85546875" customWidth="1"/>
    <col min="7172" max="7172" width="13.7109375" bestFit="1" customWidth="1"/>
    <col min="7173" max="7173" width="10.42578125" customWidth="1"/>
    <col min="7174" max="7174" width="13.7109375" bestFit="1" customWidth="1"/>
    <col min="7175" max="7175" width="9.5703125" customWidth="1"/>
    <col min="7176" max="7176" width="13.7109375" bestFit="1" customWidth="1"/>
    <col min="7177" max="7177" width="9.85546875" customWidth="1"/>
    <col min="7178" max="7178" width="13.7109375" bestFit="1" customWidth="1"/>
    <col min="7179" max="7179" width="9.85546875" customWidth="1"/>
    <col min="7180" max="7180" width="15.5703125" bestFit="1" customWidth="1"/>
    <col min="7181" max="7181" width="11.140625" customWidth="1"/>
    <col min="7182" max="7182" width="0" hidden="1" customWidth="1"/>
    <col min="7407" max="7407" width="10.42578125" customWidth="1"/>
    <col min="7408" max="7408" width="18.7109375" bestFit="1" customWidth="1"/>
    <col min="7409" max="7409" width="37.140625" bestFit="1" customWidth="1"/>
    <col min="7410" max="7410" width="15.85546875" customWidth="1"/>
    <col min="7411" max="7411" width="13.140625" customWidth="1"/>
    <col min="7412" max="7412" width="0" hidden="1" customWidth="1"/>
    <col min="7413" max="7413" width="21.28515625" customWidth="1"/>
    <col min="7414" max="7414" width="13" customWidth="1"/>
    <col min="7415" max="7416" width="0" hidden="1" customWidth="1"/>
    <col min="7417" max="7417" width="9.85546875" customWidth="1"/>
    <col min="7418" max="7418" width="14.7109375" customWidth="1"/>
    <col min="7419" max="7419" width="10.85546875" customWidth="1"/>
    <col min="7420" max="7420" width="13.7109375" bestFit="1" customWidth="1"/>
    <col min="7421" max="7421" width="11.5703125" customWidth="1"/>
    <col min="7422" max="7422" width="13.7109375" bestFit="1" customWidth="1"/>
    <col min="7423" max="7423" width="11" customWidth="1"/>
    <col min="7424" max="7424" width="13.7109375" bestFit="1" customWidth="1"/>
    <col min="7425" max="7425" width="10.42578125" customWidth="1"/>
    <col min="7426" max="7426" width="13.7109375" bestFit="1" customWidth="1"/>
    <col min="7427" max="7427" width="11.85546875" customWidth="1"/>
    <col min="7428" max="7428" width="13.7109375" bestFit="1" customWidth="1"/>
    <col min="7429" max="7429" width="10.42578125" customWidth="1"/>
    <col min="7430" max="7430" width="13.7109375" bestFit="1" customWidth="1"/>
    <col min="7431" max="7431" width="9.5703125" customWidth="1"/>
    <col min="7432" max="7432" width="13.7109375" bestFit="1" customWidth="1"/>
    <col min="7433" max="7433" width="9.85546875" customWidth="1"/>
    <col min="7434" max="7434" width="13.7109375" bestFit="1" customWidth="1"/>
    <col min="7435" max="7435" width="9.85546875" customWidth="1"/>
    <col min="7436" max="7436" width="15.5703125" bestFit="1" customWidth="1"/>
    <col min="7437" max="7437" width="11.140625" customWidth="1"/>
    <col min="7438" max="7438" width="0" hidden="1" customWidth="1"/>
    <col min="7663" max="7663" width="10.42578125" customWidth="1"/>
    <col min="7664" max="7664" width="18.7109375" bestFit="1" customWidth="1"/>
    <col min="7665" max="7665" width="37.140625" bestFit="1" customWidth="1"/>
    <col min="7666" max="7666" width="15.85546875" customWidth="1"/>
    <col min="7667" max="7667" width="13.140625" customWidth="1"/>
    <col min="7668" max="7668" width="0" hidden="1" customWidth="1"/>
    <col min="7669" max="7669" width="21.28515625" customWidth="1"/>
    <col min="7670" max="7670" width="13" customWidth="1"/>
    <col min="7671" max="7672" width="0" hidden="1" customWidth="1"/>
    <col min="7673" max="7673" width="9.85546875" customWidth="1"/>
    <col min="7674" max="7674" width="14.7109375" customWidth="1"/>
    <col min="7675" max="7675" width="10.85546875" customWidth="1"/>
    <col min="7676" max="7676" width="13.7109375" bestFit="1" customWidth="1"/>
    <col min="7677" max="7677" width="11.5703125" customWidth="1"/>
    <col min="7678" max="7678" width="13.7109375" bestFit="1" customWidth="1"/>
    <col min="7679" max="7679" width="11" customWidth="1"/>
    <col min="7680" max="7680" width="13.7109375" bestFit="1" customWidth="1"/>
    <col min="7681" max="7681" width="10.42578125" customWidth="1"/>
    <col min="7682" max="7682" width="13.7109375" bestFit="1" customWidth="1"/>
    <col min="7683" max="7683" width="11.85546875" customWidth="1"/>
    <col min="7684" max="7684" width="13.7109375" bestFit="1" customWidth="1"/>
    <col min="7685" max="7685" width="10.42578125" customWidth="1"/>
    <col min="7686" max="7686" width="13.7109375" bestFit="1" customWidth="1"/>
    <col min="7687" max="7687" width="9.5703125" customWidth="1"/>
    <col min="7688" max="7688" width="13.7109375" bestFit="1" customWidth="1"/>
    <col min="7689" max="7689" width="9.85546875" customWidth="1"/>
    <col min="7690" max="7690" width="13.7109375" bestFit="1" customWidth="1"/>
    <col min="7691" max="7691" width="9.85546875" customWidth="1"/>
    <col min="7692" max="7692" width="15.5703125" bestFit="1" customWidth="1"/>
    <col min="7693" max="7693" width="11.140625" customWidth="1"/>
    <col min="7694" max="7694" width="0" hidden="1" customWidth="1"/>
    <col min="7919" max="7919" width="10.42578125" customWidth="1"/>
    <col min="7920" max="7920" width="18.7109375" bestFit="1" customWidth="1"/>
    <col min="7921" max="7921" width="37.140625" bestFit="1" customWidth="1"/>
    <col min="7922" max="7922" width="15.85546875" customWidth="1"/>
    <col min="7923" max="7923" width="13.140625" customWidth="1"/>
    <col min="7924" max="7924" width="0" hidden="1" customWidth="1"/>
    <col min="7925" max="7925" width="21.28515625" customWidth="1"/>
    <col min="7926" max="7926" width="13" customWidth="1"/>
    <col min="7927" max="7928" width="0" hidden="1" customWidth="1"/>
    <col min="7929" max="7929" width="9.85546875" customWidth="1"/>
    <col min="7930" max="7930" width="14.7109375" customWidth="1"/>
    <col min="7931" max="7931" width="10.85546875" customWidth="1"/>
    <col min="7932" max="7932" width="13.7109375" bestFit="1" customWidth="1"/>
    <col min="7933" max="7933" width="11.5703125" customWidth="1"/>
    <col min="7934" max="7934" width="13.7109375" bestFit="1" customWidth="1"/>
    <col min="7935" max="7935" width="11" customWidth="1"/>
    <col min="7936" max="7936" width="13.7109375" bestFit="1" customWidth="1"/>
    <col min="7937" max="7937" width="10.42578125" customWidth="1"/>
    <col min="7938" max="7938" width="13.7109375" bestFit="1" customWidth="1"/>
    <col min="7939" max="7939" width="11.85546875" customWidth="1"/>
    <col min="7940" max="7940" width="13.7109375" bestFit="1" customWidth="1"/>
    <col min="7941" max="7941" width="10.42578125" customWidth="1"/>
    <col min="7942" max="7942" width="13.7109375" bestFit="1" customWidth="1"/>
    <col min="7943" max="7943" width="9.5703125" customWidth="1"/>
    <col min="7944" max="7944" width="13.7109375" bestFit="1" customWidth="1"/>
    <col min="7945" max="7945" width="9.85546875" customWidth="1"/>
    <col min="7946" max="7946" width="13.7109375" bestFit="1" customWidth="1"/>
    <col min="7947" max="7947" width="9.85546875" customWidth="1"/>
    <col min="7948" max="7948" width="15.5703125" bestFit="1" customWidth="1"/>
    <col min="7949" max="7949" width="11.140625" customWidth="1"/>
    <col min="7950" max="7950" width="0" hidden="1" customWidth="1"/>
    <col min="8175" max="8175" width="10.42578125" customWidth="1"/>
    <col min="8176" max="8176" width="18.7109375" bestFit="1" customWidth="1"/>
    <col min="8177" max="8177" width="37.140625" bestFit="1" customWidth="1"/>
    <col min="8178" max="8178" width="15.85546875" customWidth="1"/>
    <col min="8179" max="8179" width="13.140625" customWidth="1"/>
    <col min="8180" max="8180" width="0" hidden="1" customWidth="1"/>
    <col min="8181" max="8181" width="21.28515625" customWidth="1"/>
    <col min="8182" max="8182" width="13" customWidth="1"/>
    <col min="8183" max="8184" width="0" hidden="1" customWidth="1"/>
    <col min="8185" max="8185" width="9.85546875" customWidth="1"/>
    <col min="8186" max="8186" width="14.7109375" customWidth="1"/>
    <col min="8187" max="8187" width="10.85546875" customWidth="1"/>
    <col min="8188" max="8188" width="13.7109375" bestFit="1" customWidth="1"/>
    <col min="8189" max="8189" width="11.5703125" customWidth="1"/>
    <col min="8190" max="8190" width="13.7109375" bestFit="1" customWidth="1"/>
    <col min="8191" max="8191" width="11" customWidth="1"/>
    <col min="8192" max="8192" width="13.7109375" bestFit="1" customWidth="1"/>
    <col min="8193" max="8193" width="10.42578125" customWidth="1"/>
    <col min="8194" max="8194" width="13.7109375" bestFit="1" customWidth="1"/>
    <col min="8195" max="8195" width="11.85546875" customWidth="1"/>
    <col min="8196" max="8196" width="13.7109375" bestFit="1" customWidth="1"/>
    <col min="8197" max="8197" width="10.42578125" customWidth="1"/>
    <col min="8198" max="8198" width="13.7109375" bestFit="1" customWidth="1"/>
    <col min="8199" max="8199" width="9.5703125" customWidth="1"/>
    <col min="8200" max="8200" width="13.7109375" bestFit="1" customWidth="1"/>
    <col min="8201" max="8201" width="9.85546875" customWidth="1"/>
    <col min="8202" max="8202" width="13.7109375" bestFit="1" customWidth="1"/>
    <col min="8203" max="8203" width="9.85546875" customWidth="1"/>
    <col min="8204" max="8204" width="15.5703125" bestFit="1" customWidth="1"/>
    <col min="8205" max="8205" width="11.140625" customWidth="1"/>
    <col min="8206" max="8206" width="0" hidden="1" customWidth="1"/>
    <col min="8431" max="8431" width="10.42578125" customWidth="1"/>
    <col min="8432" max="8432" width="18.7109375" bestFit="1" customWidth="1"/>
    <col min="8433" max="8433" width="37.140625" bestFit="1" customWidth="1"/>
    <col min="8434" max="8434" width="15.85546875" customWidth="1"/>
    <col min="8435" max="8435" width="13.140625" customWidth="1"/>
    <col min="8436" max="8436" width="0" hidden="1" customWidth="1"/>
    <col min="8437" max="8437" width="21.28515625" customWidth="1"/>
    <col min="8438" max="8438" width="13" customWidth="1"/>
    <col min="8439" max="8440" width="0" hidden="1" customWidth="1"/>
    <col min="8441" max="8441" width="9.85546875" customWidth="1"/>
    <col min="8442" max="8442" width="14.7109375" customWidth="1"/>
    <col min="8443" max="8443" width="10.85546875" customWidth="1"/>
    <col min="8444" max="8444" width="13.7109375" bestFit="1" customWidth="1"/>
    <col min="8445" max="8445" width="11.5703125" customWidth="1"/>
    <col min="8446" max="8446" width="13.7109375" bestFit="1" customWidth="1"/>
    <col min="8447" max="8447" width="11" customWidth="1"/>
    <col min="8448" max="8448" width="13.7109375" bestFit="1" customWidth="1"/>
    <col min="8449" max="8449" width="10.42578125" customWidth="1"/>
    <col min="8450" max="8450" width="13.7109375" bestFit="1" customWidth="1"/>
    <col min="8451" max="8451" width="11.85546875" customWidth="1"/>
    <col min="8452" max="8452" width="13.7109375" bestFit="1" customWidth="1"/>
    <col min="8453" max="8453" width="10.42578125" customWidth="1"/>
    <col min="8454" max="8454" width="13.7109375" bestFit="1" customWidth="1"/>
    <col min="8455" max="8455" width="9.5703125" customWidth="1"/>
    <col min="8456" max="8456" width="13.7109375" bestFit="1" customWidth="1"/>
    <col min="8457" max="8457" width="9.85546875" customWidth="1"/>
    <col min="8458" max="8458" width="13.7109375" bestFit="1" customWidth="1"/>
    <col min="8459" max="8459" width="9.85546875" customWidth="1"/>
    <col min="8460" max="8460" width="15.5703125" bestFit="1" customWidth="1"/>
    <col min="8461" max="8461" width="11.140625" customWidth="1"/>
    <col min="8462" max="8462" width="0" hidden="1" customWidth="1"/>
    <col min="8687" max="8687" width="10.42578125" customWidth="1"/>
    <col min="8688" max="8688" width="18.7109375" bestFit="1" customWidth="1"/>
    <col min="8689" max="8689" width="37.140625" bestFit="1" customWidth="1"/>
    <col min="8690" max="8690" width="15.85546875" customWidth="1"/>
    <col min="8691" max="8691" width="13.140625" customWidth="1"/>
    <col min="8692" max="8692" width="0" hidden="1" customWidth="1"/>
    <col min="8693" max="8693" width="21.28515625" customWidth="1"/>
    <col min="8694" max="8694" width="13" customWidth="1"/>
    <col min="8695" max="8696" width="0" hidden="1" customWidth="1"/>
    <col min="8697" max="8697" width="9.85546875" customWidth="1"/>
    <col min="8698" max="8698" width="14.7109375" customWidth="1"/>
    <col min="8699" max="8699" width="10.85546875" customWidth="1"/>
    <col min="8700" max="8700" width="13.7109375" bestFit="1" customWidth="1"/>
    <col min="8701" max="8701" width="11.5703125" customWidth="1"/>
    <col min="8702" max="8702" width="13.7109375" bestFit="1" customWidth="1"/>
    <col min="8703" max="8703" width="11" customWidth="1"/>
    <col min="8704" max="8704" width="13.7109375" bestFit="1" customWidth="1"/>
    <col min="8705" max="8705" width="10.42578125" customWidth="1"/>
    <col min="8706" max="8706" width="13.7109375" bestFit="1" customWidth="1"/>
    <col min="8707" max="8707" width="11.85546875" customWidth="1"/>
    <col min="8708" max="8708" width="13.7109375" bestFit="1" customWidth="1"/>
    <col min="8709" max="8709" width="10.42578125" customWidth="1"/>
    <col min="8710" max="8710" width="13.7109375" bestFit="1" customWidth="1"/>
    <col min="8711" max="8711" width="9.5703125" customWidth="1"/>
    <col min="8712" max="8712" width="13.7109375" bestFit="1" customWidth="1"/>
    <col min="8713" max="8713" width="9.85546875" customWidth="1"/>
    <col min="8714" max="8714" width="13.7109375" bestFit="1" customWidth="1"/>
    <col min="8715" max="8715" width="9.85546875" customWidth="1"/>
    <col min="8716" max="8716" width="15.5703125" bestFit="1" customWidth="1"/>
    <col min="8717" max="8717" width="11.140625" customWidth="1"/>
    <col min="8718" max="8718" width="0" hidden="1" customWidth="1"/>
    <col min="8943" max="8943" width="10.42578125" customWidth="1"/>
    <col min="8944" max="8944" width="18.7109375" bestFit="1" customWidth="1"/>
    <col min="8945" max="8945" width="37.140625" bestFit="1" customWidth="1"/>
    <col min="8946" max="8946" width="15.85546875" customWidth="1"/>
    <col min="8947" max="8947" width="13.140625" customWidth="1"/>
    <col min="8948" max="8948" width="0" hidden="1" customWidth="1"/>
    <col min="8949" max="8949" width="21.28515625" customWidth="1"/>
    <col min="8950" max="8950" width="13" customWidth="1"/>
    <col min="8951" max="8952" width="0" hidden="1" customWidth="1"/>
    <col min="8953" max="8953" width="9.85546875" customWidth="1"/>
    <col min="8954" max="8954" width="14.7109375" customWidth="1"/>
    <col min="8955" max="8955" width="10.85546875" customWidth="1"/>
    <col min="8956" max="8956" width="13.7109375" bestFit="1" customWidth="1"/>
    <col min="8957" max="8957" width="11.5703125" customWidth="1"/>
    <col min="8958" max="8958" width="13.7109375" bestFit="1" customWidth="1"/>
    <col min="8959" max="8959" width="11" customWidth="1"/>
    <col min="8960" max="8960" width="13.7109375" bestFit="1" customWidth="1"/>
    <col min="8961" max="8961" width="10.42578125" customWidth="1"/>
    <col min="8962" max="8962" width="13.7109375" bestFit="1" customWidth="1"/>
    <col min="8963" max="8963" width="11.85546875" customWidth="1"/>
    <col min="8964" max="8964" width="13.7109375" bestFit="1" customWidth="1"/>
    <col min="8965" max="8965" width="10.42578125" customWidth="1"/>
    <col min="8966" max="8966" width="13.7109375" bestFit="1" customWidth="1"/>
    <col min="8967" max="8967" width="9.5703125" customWidth="1"/>
    <col min="8968" max="8968" width="13.7109375" bestFit="1" customWidth="1"/>
    <col min="8969" max="8969" width="9.85546875" customWidth="1"/>
    <col min="8970" max="8970" width="13.7109375" bestFit="1" customWidth="1"/>
    <col min="8971" max="8971" width="9.85546875" customWidth="1"/>
    <col min="8972" max="8972" width="15.5703125" bestFit="1" customWidth="1"/>
    <col min="8973" max="8973" width="11.140625" customWidth="1"/>
    <col min="8974" max="8974" width="0" hidden="1" customWidth="1"/>
    <col min="9199" max="9199" width="10.42578125" customWidth="1"/>
    <col min="9200" max="9200" width="18.7109375" bestFit="1" customWidth="1"/>
    <col min="9201" max="9201" width="37.140625" bestFit="1" customWidth="1"/>
    <col min="9202" max="9202" width="15.85546875" customWidth="1"/>
    <col min="9203" max="9203" width="13.140625" customWidth="1"/>
    <col min="9204" max="9204" width="0" hidden="1" customWidth="1"/>
    <col min="9205" max="9205" width="21.28515625" customWidth="1"/>
    <col min="9206" max="9206" width="13" customWidth="1"/>
    <col min="9207" max="9208" width="0" hidden="1" customWidth="1"/>
    <col min="9209" max="9209" width="9.85546875" customWidth="1"/>
    <col min="9210" max="9210" width="14.7109375" customWidth="1"/>
    <col min="9211" max="9211" width="10.85546875" customWidth="1"/>
    <col min="9212" max="9212" width="13.7109375" bestFit="1" customWidth="1"/>
    <col min="9213" max="9213" width="11.5703125" customWidth="1"/>
    <col min="9214" max="9214" width="13.7109375" bestFit="1" customWidth="1"/>
    <col min="9215" max="9215" width="11" customWidth="1"/>
    <col min="9216" max="9216" width="13.7109375" bestFit="1" customWidth="1"/>
    <col min="9217" max="9217" width="10.42578125" customWidth="1"/>
    <col min="9218" max="9218" width="13.7109375" bestFit="1" customWidth="1"/>
    <col min="9219" max="9219" width="11.85546875" customWidth="1"/>
    <col min="9220" max="9220" width="13.7109375" bestFit="1" customWidth="1"/>
    <col min="9221" max="9221" width="10.42578125" customWidth="1"/>
    <col min="9222" max="9222" width="13.7109375" bestFit="1" customWidth="1"/>
    <col min="9223" max="9223" width="9.5703125" customWidth="1"/>
    <col min="9224" max="9224" width="13.7109375" bestFit="1" customWidth="1"/>
    <col min="9225" max="9225" width="9.85546875" customWidth="1"/>
    <col min="9226" max="9226" width="13.7109375" bestFit="1" customWidth="1"/>
    <col min="9227" max="9227" width="9.85546875" customWidth="1"/>
    <col min="9228" max="9228" width="15.5703125" bestFit="1" customWidth="1"/>
    <col min="9229" max="9229" width="11.140625" customWidth="1"/>
    <col min="9230" max="9230" width="0" hidden="1" customWidth="1"/>
    <col min="9455" max="9455" width="10.42578125" customWidth="1"/>
    <col min="9456" max="9456" width="18.7109375" bestFit="1" customWidth="1"/>
    <col min="9457" max="9457" width="37.140625" bestFit="1" customWidth="1"/>
    <col min="9458" max="9458" width="15.85546875" customWidth="1"/>
    <col min="9459" max="9459" width="13.140625" customWidth="1"/>
    <col min="9460" max="9460" width="0" hidden="1" customWidth="1"/>
    <col min="9461" max="9461" width="21.28515625" customWidth="1"/>
    <col min="9462" max="9462" width="13" customWidth="1"/>
    <col min="9463" max="9464" width="0" hidden="1" customWidth="1"/>
    <col min="9465" max="9465" width="9.85546875" customWidth="1"/>
    <col min="9466" max="9466" width="14.7109375" customWidth="1"/>
    <col min="9467" max="9467" width="10.85546875" customWidth="1"/>
    <col min="9468" max="9468" width="13.7109375" bestFit="1" customWidth="1"/>
    <col min="9469" max="9469" width="11.5703125" customWidth="1"/>
    <col min="9470" max="9470" width="13.7109375" bestFit="1" customWidth="1"/>
    <col min="9471" max="9471" width="11" customWidth="1"/>
    <col min="9472" max="9472" width="13.7109375" bestFit="1" customWidth="1"/>
    <col min="9473" max="9473" width="10.42578125" customWidth="1"/>
    <col min="9474" max="9474" width="13.7109375" bestFit="1" customWidth="1"/>
    <col min="9475" max="9475" width="11.85546875" customWidth="1"/>
    <col min="9476" max="9476" width="13.7109375" bestFit="1" customWidth="1"/>
    <col min="9477" max="9477" width="10.42578125" customWidth="1"/>
    <col min="9478" max="9478" width="13.7109375" bestFit="1" customWidth="1"/>
    <col min="9479" max="9479" width="9.5703125" customWidth="1"/>
    <col min="9480" max="9480" width="13.7109375" bestFit="1" customWidth="1"/>
    <col min="9481" max="9481" width="9.85546875" customWidth="1"/>
    <col min="9482" max="9482" width="13.7109375" bestFit="1" customWidth="1"/>
    <col min="9483" max="9483" width="9.85546875" customWidth="1"/>
    <col min="9484" max="9484" width="15.5703125" bestFit="1" customWidth="1"/>
    <col min="9485" max="9485" width="11.140625" customWidth="1"/>
    <col min="9486" max="9486" width="0" hidden="1" customWidth="1"/>
    <col min="9711" max="9711" width="10.42578125" customWidth="1"/>
    <col min="9712" max="9712" width="18.7109375" bestFit="1" customWidth="1"/>
    <col min="9713" max="9713" width="37.140625" bestFit="1" customWidth="1"/>
    <col min="9714" max="9714" width="15.85546875" customWidth="1"/>
    <col min="9715" max="9715" width="13.140625" customWidth="1"/>
    <col min="9716" max="9716" width="0" hidden="1" customWidth="1"/>
    <col min="9717" max="9717" width="21.28515625" customWidth="1"/>
    <col min="9718" max="9718" width="13" customWidth="1"/>
    <col min="9719" max="9720" width="0" hidden="1" customWidth="1"/>
    <col min="9721" max="9721" width="9.85546875" customWidth="1"/>
    <col min="9722" max="9722" width="14.7109375" customWidth="1"/>
    <col min="9723" max="9723" width="10.85546875" customWidth="1"/>
    <col min="9724" max="9724" width="13.7109375" bestFit="1" customWidth="1"/>
    <col min="9725" max="9725" width="11.5703125" customWidth="1"/>
    <col min="9726" max="9726" width="13.7109375" bestFit="1" customWidth="1"/>
    <col min="9727" max="9727" width="11" customWidth="1"/>
    <col min="9728" max="9728" width="13.7109375" bestFit="1" customWidth="1"/>
    <col min="9729" max="9729" width="10.42578125" customWidth="1"/>
    <col min="9730" max="9730" width="13.7109375" bestFit="1" customWidth="1"/>
    <col min="9731" max="9731" width="11.85546875" customWidth="1"/>
    <col min="9732" max="9732" width="13.7109375" bestFit="1" customWidth="1"/>
    <col min="9733" max="9733" width="10.42578125" customWidth="1"/>
    <col min="9734" max="9734" width="13.7109375" bestFit="1" customWidth="1"/>
    <col min="9735" max="9735" width="9.5703125" customWidth="1"/>
    <col min="9736" max="9736" width="13.7109375" bestFit="1" customWidth="1"/>
    <col min="9737" max="9737" width="9.85546875" customWidth="1"/>
    <col min="9738" max="9738" width="13.7109375" bestFit="1" customWidth="1"/>
    <col min="9739" max="9739" width="9.85546875" customWidth="1"/>
    <col min="9740" max="9740" width="15.5703125" bestFit="1" customWidth="1"/>
    <col min="9741" max="9741" width="11.140625" customWidth="1"/>
    <col min="9742" max="9742" width="0" hidden="1" customWidth="1"/>
    <col min="9967" max="9967" width="10.42578125" customWidth="1"/>
    <col min="9968" max="9968" width="18.7109375" bestFit="1" customWidth="1"/>
    <col min="9969" max="9969" width="37.140625" bestFit="1" customWidth="1"/>
    <col min="9970" max="9970" width="15.85546875" customWidth="1"/>
    <col min="9971" max="9971" width="13.140625" customWidth="1"/>
    <col min="9972" max="9972" width="0" hidden="1" customWidth="1"/>
    <col min="9973" max="9973" width="21.28515625" customWidth="1"/>
    <col min="9974" max="9974" width="13" customWidth="1"/>
    <col min="9975" max="9976" width="0" hidden="1" customWidth="1"/>
    <col min="9977" max="9977" width="9.85546875" customWidth="1"/>
    <col min="9978" max="9978" width="14.7109375" customWidth="1"/>
    <col min="9979" max="9979" width="10.85546875" customWidth="1"/>
    <col min="9980" max="9980" width="13.7109375" bestFit="1" customWidth="1"/>
    <col min="9981" max="9981" width="11.5703125" customWidth="1"/>
    <col min="9982" max="9982" width="13.7109375" bestFit="1" customWidth="1"/>
    <col min="9983" max="9983" width="11" customWidth="1"/>
    <col min="9984" max="9984" width="13.7109375" bestFit="1" customWidth="1"/>
    <col min="9985" max="9985" width="10.42578125" customWidth="1"/>
    <col min="9986" max="9986" width="13.7109375" bestFit="1" customWidth="1"/>
    <col min="9987" max="9987" width="11.85546875" customWidth="1"/>
    <col min="9988" max="9988" width="13.7109375" bestFit="1" customWidth="1"/>
    <col min="9989" max="9989" width="10.42578125" customWidth="1"/>
    <col min="9990" max="9990" width="13.7109375" bestFit="1" customWidth="1"/>
    <col min="9991" max="9991" width="9.5703125" customWidth="1"/>
    <col min="9992" max="9992" width="13.7109375" bestFit="1" customWidth="1"/>
    <col min="9993" max="9993" width="9.85546875" customWidth="1"/>
    <col min="9994" max="9994" width="13.7109375" bestFit="1" customWidth="1"/>
    <col min="9995" max="9995" width="9.85546875" customWidth="1"/>
    <col min="9996" max="9996" width="15.5703125" bestFit="1" customWidth="1"/>
    <col min="9997" max="9997" width="11.140625" customWidth="1"/>
    <col min="9998" max="9998" width="0" hidden="1" customWidth="1"/>
    <col min="10223" max="10223" width="10.42578125" customWidth="1"/>
    <col min="10224" max="10224" width="18.7109375" bestFit="1" customWidth="1"/>
    <col min="10225" max="10225" width="37.140625" bestFit="1" customWidth="1"/>
    <col min="10226" max="10226" width="15.85546875" customWidth="1"/>
    <col min="10227" max="10227" width="13.140625" customWidth="1"/>
    <col min="10228" max="10228" width="0" hidden="1" customWidth="1"/>
    <col min="10229" max="10229" width="21.28515625" customWidth="1"/>
    <col min="10230" max="10230" width="13" customWidth="1"/>
    <col min="10231" max="10232" width="0" hidden="1" customWidth="1"/>
    <col min="10233" max="10233" width="9.85546875" customWidth="1"/>
    <col min="10234" max="10234" width="14.7109375" customWidth="1"/>
    <col min="10235" max="10235" width="10.85546875" customWidth="1"/>
    <col min="10236" max="10236" width="13.7109375" bestFit="1" customWidth="1"/>
    <col min="10237" max="10237" width="11.5703125" customWidth="1"/>
    <col min="10238" max="10238" width="13.7109375" bestFit="1" customWidth="1"/>
    <col min="10239" max="10239" width="11" customWidth="1"/>
    <col min="10240" max="10240" width="13.7109375" bestFit="1" customWidth="1"/>
    <col min="10241" max="10241" width="10.42578125" customWidth="1"/>
    <col min="10242" max="10242" width="13.7109375" bestFit="1" customWidth="1"/>
    <col min="10243" max="10243" width="11.85546875" customWidth="1"/>
    <col min="10244" max="10244" width="13.7109375" bestFit="1" customWidth="1"/>
    <col min="10245" max="10245" width="10.42578125" customWidth="1"/>
    <col min="10246" max="10246" width="13.7109375" bestFit="1" customWidth="1"/>
    <col min="10247" max="10247" width="9.5703125" customWidth="1"/>
    <col min="10248" max="10248" width="13.7109375" bestFit="1" customWidth="1"/>
    <col min="10249" max="10249" width="9.85546875" customWidth="1"/>
    <col min="10250" max="10250" width="13.7109375" bestFit="1" customWidth="1"/>
    <col min="10251" max="10251" width="9.85546875" customWidth="1"/>
    <col min="10252" max="10252" width="15.5703125" bestFit="1" customWidth="1"/>
    <col min="10253" max="10253" width="11.140625" customWidth="1"/>
    <col min="10254" max="10254" width="0" hidden="1" customWidth="1"/>
    <col min="10479" max="10479" width="10.42578125" customWidth="1"/>
    <col min="10480" max="10480" width="18.7109375" bestFit="1" customWidth="1"/>
    <col min="10481" max="10481" width="37.140625" bestFit="1" customWidth="1"/>
    <col min="10482" max="10482" width="15.85546875" customWidth="1"/>
    <col min="10483" max="10483" width="13.140625" customWidth="1"/>
    <col min="10484" max="10484" width="0" hidden="1" customWidth="1"/>
    <col min="10485" max="10485" width="21.28515625" customWidth="1"/>
    <col min="10486" max="10486" width="13" customWidth="1"/>
    <col min="10487" max="10488" width="0" hidden="1" customWidth="1"/>
    <col min="10489" max="10489" width="9.85546875" customWidth="1"/>
    <col min="10490" max="10490" width="14.7109375" customWidth="1"/>
    <col min="10491" max="10491" width="10.85546875" customWidth="1"/>
    <col min="10492" max="10492" width="13.7109375" bestFit="1" customWidth="1"/>
    <col min="10493" max="10493" width="11.5703125" customWidth="1"/>
    <col min="10494" max="10494" width="13.7109375" bestFit="1" customWidth="1"/>
    <col min="10495" max="10495" width="11" customWidth="1"/>
    <col min="10496" max="10496" width="13.7109375" bestFit="1" customWidth="1"/>
    <col min="10497" max="10497" width="10.42578125" customWidth="1"/>
    <col min="10498" max="10498" width="13.7109375" bestFit="1" customWidth="1"/>
    <col min="10499" max="10499" width="11.85546875" customWidth="1"/>
    <col min="10500" max="10500" width="13.7109375" bestFit="1" customWidth="1"/>
    <col min="10501" max="10501" width="10.42578125" customWidth="1"/>
    <col min="10502" max="10502" width="13.7109375" bestFit="1" customWidth="1"/>
    <col min="10503" max="10503" width="9.5703125" customWidth="1"/>
    <col min="10504" max="10504" width="13.7109375" bestFit="1" customWidth="1"/>
    <col min="10505" max="10505" width="9.85546875" customWidth="1"/>
    <col min="10506" max="10506" width="13.7109375" bestFit="1" customWidth="1"/>
    <col min="10507" max="10507" width="9.85546875" customWidth="1"/>
    <col min="10508" max="10508" width="15.5703125" bestFit="1" customWidth="1"/>
    <col min="10509" max="10509" width="11.140625" customWidth="1"/>
    <col min="10510" max="10510" width="0" hidden="1" customWidth="1"/>
    <col min="10735" max="10735" width="10.42578125" customWidth="1"/>
    <col min="10736" max="10736" width="18.7109375" bestFit="1" customWidth="1"/>
    <col min="10737" max="10737" width="37.140625" bestFit="1" customWidth="1"/>
    <col min="10738" max="10738" width="15.85546875" customWidth="1"/>
    <col min="10739" max="10739" width="13.140625" customWidth="1"/>
    <col min="10740" max="10740" width="0" hidden="1" customWidth="1"/>
    <col min="10741" max="10741" width="21.28515625" customWidth="1"/>
    <col min="10742" max="10742" width="13" customWidth="1"/>
    <col min="10743" max="10744" width="0" hidden="1" customWidth="1"/>
    <col min="10745" max="10745" width="9.85546875" customWidth="1"/>
    <col min="10746" max="10746" width="14.7109375" customWidth="1"/>
    <col min="10747" max="10747" width="10.85546875" customWidth="1"/>
    <col min="10748" max="10748" width="13.7109375" bestFit="1" customWidth="1"/>
    <col min="10749" max="10749" width="11.5703125" customWidth="1"/>
    <col min="10750" max="10750" width="13.7109375" bestFit="1" customWidth="1"/>
    <col min="10751" max="10751" width="11" customWidth="1"/>
    <col min="10752" max="10752" width="13.7109375" bestFit="1" customWidth="1"/>
    <col min="10753" max="10753" width="10.42578125" customWidth="1"/>
    <col min="10754" max="10754" width="13.7109375" bestFit="1" customWidth="1"/>
    <col min="10755" max="10755" width="11.85546875" customWidth="1"/>
    <col min="10756" max="10756" width="13.7109375" bestFit="1" customWidth="1"/>
    <col min="10757" max="10757" width="10.42578125" customWidth="1"/>
    <col min="10758" max="10758" width="13.7109375" bestFit="1" customWidth="1"/>
    <col min="10759" max="10759" width="9.5703125" customWidth="1"/>
    <col min="10760" max="10760" width="13.7109375" bestFit="1" customWidth="1"/>
    <col min="10761" max="10761" width="9.85546875" customWidth="1"/>
    <col min="10762" max="10762" width="13.7109375" bestFit="1" customWidth="1"/>
    <col min="10763" max="10763" width="9.85546875" customWidth="1"/>
    <col min="10764" max="10764" width="15.5703125" bestFit="1" customWidth="1"/>
    <col min="10765" max="10765" width="11.140625" customWidth="1"/>
    <col min="10766" max="10766" width="0" hidden="1" customWidth="1"/>
    <col min="10991" max="10991" width="10.42578125" customWidth="1"/>
    <col min="10992" max="10992" width="18.7109375" bestFit="1" customWidth="1"/>
    <col min="10993" max="10993" width="37.140625" bestFit="1" customWidth="1"/>
    <col min="10994" max="10994" width="15.85546875" customWidth="1"/>
    <col min="10995" max="10995" width="13.140625" customWidth="1"/>
    <col min="10996" max="10996" width="0" hidden="1" customWidth="1"/>
    <col min="10997" max="10997" width="21.28515625" customWidth="1"/>
    <col min="10998" max="10998" width="13" customWidth="1"/>
    <col min="10999" max="11000" width="0" hidden="1" customWidth="1"/>
    <col min="11001" max="11001" width="9.85546875" customWidth="1"/>
    <col min="11002" max="11002" width="14.7109375" customWidth="1"/>
    <col min="11003" max="11003" width="10.85546875" customWidth="1"/>
    <col min="11004" max="11004" width="13.7109375" bestFit="1" customWidth="1"/>
    <col min="11005" max="11005" width="11.5703125" customWidth="1"/>
    <col min="11006" max="11006" width="13.7109375" bestFit="1" customWidth="1"/>
    <col min="11007" max="11007" width="11" customWidth="1"/>
    <col min="11008" max="11008" width="13.7109375" bestFit="1" customWidth="1"/>
    <col min="11009" max="11009" width="10.42578125" customWidth="1"/>
    <col min="11010" max="11010" width="13.7109375" bestFit="1" customWidth="1"/>
    <col min="11011" max="11011" width="11.85546875" customWidth="1"/>
    <col min="11012" max="11012" width="13.7109375" bestFit="1" customWidth="1"/>
    <col min="11013" max="11013" width="10.42578125" customWidth="1"/>
    <col min="11014" max="11014" width="13.7109375" bestFit="1" customWidth="1"/>
    <col min="11015" max="11015" width="9.5703125" customWidth="1"/>
    <col min="11016" max="11016" width="13.7109375" bestFit="1" customWidth="1"/>
    <col min="11017" max="11017" width="9.85546875" customWidth="1"/>
    <col min="11018" max="11018" width="13.7109375" bestFit="1" customWidth="1"/>
    <col min="11019" max="11019" width="9.85546875" customWidth="1"/>
    <col min="11020" max="11020" width="15.5703125" bestFit="1" customWidth="1"/>
    <col min="11021" max="11021" width="11.140625" customWidth="1"/>
    <col min="11022" max="11022" width="0" hidden="1" customWidth="1"/>
    <col min="11247" max="11247" width="10.42578125" customWidth="1"/>
    <col min="11248" max="11248" width="18.7109375" bestFit="1" customWidth="1"/>
    <col min="11249" max="11249" width="37.140625" bestFit="1" customWidth="1"/>
    <col min="11250" max="11250" width="15.85546875" customWidth="1"/>
    <col min="11251" max="11251" width="13.140625" customWidth="1"/>
    <col min="11252" max="11252" width="0" hidden="1" customWidth="1"/>
    <col min="11253" max="11253" width="21.28515625" customWidth="1"/>
    <col min="11254" max="11254" width="13" customWidth="1"/>
    <col min="11255" max="11256" width="0" hidden="1" customWidth="1"/>
    <col min="11257" max="11257" width="9.85546875" customWidth="1"/>
    <col min="11258" max="11258" width="14.7109375" customWidth="1"/>
    <col min="11259" max="11259" width="10.85546875" customWidth="1"/>
    <col min="11260" max="11260" width="13.7109375" bestFit="1" customWidth="1"/>
    <col min="11261" max="11261" width="11.5703125" customWidth="1"/>
    <col min="11262" max="11262" width="13.7109375" bestFit="1" customWidth="1"/>
    <col min="11263" max="11263" width="11" customWidth="1"/>
    <col min="11264" max="11264" width="13.7109375" bestFit="1" customWidth="1"/>
    <col min="11265" max="11265" width="10.42578125" customWidth="1"/>
    <col min="11266" max="11266" width="13.7109375" bestFit="1" customWidth="1"/>
    <col min="11267" max="11267" width="11.85546875" customWidth="1"/>
    <col min="11268" max="11268" width="13.7109375" bestFit="1" customWidth="1"/>
    <col min="11269" max="11269" width="10.42578125" customWidth="1"/>
    <col min="11270" max="11270" width="13.7109375" bestFit="1" customWidth="1"/>
    <col min="11271" max="11271" width="9.5703125" customWidth="1"/>
    <col min="11272" max="11272" width="13.7109375" bestFit="1" customWidth="1"/>
    <col min="11273" max="11273" width="9.85546875" customWidth="1"/>
    <col min="11274" max="11274" width="13.7109375" bestFit="1" customWidth="1"/>
    <col min="11275" max="11275" width="9.85546875" customWidth="1"/>
    <col min="11276" max="11276" width="15.5703125" bestFit="1" customWidth="1"/>
    <col min="11277" max="11277" width="11.140625" customWidth="1"/>
    <col min="11278" max="11278" width="0" hidden="1" customWidth="1"/>
    <col min="11503" max="11503" width="10.42578125" customWidth="1"/>
    <col min="11504" max="11504" width="18.7109375" bestFit="1" customWidth="1"/>
    <col min="11505" max="11505" width="37.140625" bestFit="1" customWidth="1"/>
    <col min="11506" max="11506" width="15.85546875" customWidth="1"/>
    <col min="11507" max="11507" width="13.140625" customWidth="1"/>
    <col min="11508" max="11508" width="0" hidden="1" customWidth="1"/>
    <col min="11509" max="11509" width="21.28515625" customWidth="1"/>
    <col min="11510" max="11510" width="13" customWidth="1"/>
    <col min="11511" max="11512" width="0" hidden="1" customWidth="1"/>
    <col min="11513" max="11513" width="9.85546875" customWidth="1"/>
    <col min="11514" max="11514" width="14.7109375" customWidth="1"/>
    <col min="11515" max="11515" width="10.85546875" customWidth="1"/>
    <col min="11516" max="11516" width="13.7109375" bestFit="1" customWidth="1"/>
    <col min="11517" max="11517" width="11.5703125" customWidth="1"/>
    <col min="11518" max="11518" width="13.7109375" bestFit="1" customWidth="1"/>
    <col min="11519" max="11519" width="11" customWidth="1"/>
    <col min="11520" max="11520" width="13.7109375" bestFit="1" customWidth="1"/>
    <col min="11521" max="11521" width="10.42578125" customWidth="1"/>
    <col min="11522" max="11522" width="13.7109375" bestFit="1" customWidth="1"/>
    <col min="11523" max="11523" width="11.85546875" customWidth="1"/>
    <col min="11524" max="11524" width="13.7109375" bestFit="1" customWidth="1"/>
    <col min="11525" max="11525" width="10.42578125" customWidth="1"/>
    <col min="11526" max="11526" width="13.7109375" bestFit="1" customWidth="1"/>
    <col min="11527" max="11527" width="9.5703125" customWidth="1"/>
    <col min="11528" max="11528" width="13.7109375" bestFit="1" customWidth="1"/>
    <col min="11529" max="11529" width="9.85546875" customWidth="1"/>
    <col min="11530" max="11530" width="13.7109375" bestFit="1" customWidth="1"/>
    <col min="11531" max="11531" width="9.85546875" customWidth="1"/>
    <col min="11532" max="11532" width="15.5703125" bestFit="1" customWidth="1"/>
    <col min="11533" max="11533" width="11.140625" customWidth="1"/>
    <col min="11534" max="11534" width="0" hidden="1" customWidth="1"/>
    <col min="11759" max="11759" width="10.42578125" customWidth="1"/>
    <col min="11760" max="11760" width="18.7109375" bestFit="1" customWidth="1"/>
    <col min="11761" max="11761" width="37.140625" bestFit="1" customWidth="1"/>
    <col min="11762" max="11762" width="15.85546875" customWidth="1"/>
    <col min="11763" max="11763" width="13.140625" customWidth="1"/>
    <col min="11764" max="11764" width="0" hidden="1" customWidth="1"/>
    <col min="11765" max="11765" width="21.28515625" customWidth="1"/>
    <col min="11766" max="11766" width="13" customWidth="1"/>
    <col min="11767" max="11768" width="0" hidden="1" customWidth="1"/>
    <col min="11769" max="11769" width="9.85546875" customWidth="1"/>
    <col min="11770" max="11770" width="14.7109375" customWidth="1"/>
    <col min="11771" max="11771" width="10.85546875" customWidth="1"/>
    <col min="11772" max="11772" width="13.7109375" bestFit="1" customWidth="1"/>
    <col min="11773" max="11773" width="11.5703125" customWidth="1"/>
    <col min="11774" max="11774" width="13.7109375" bestFit="1" customWidth="1"/>
    <col min="11775" max="11775" width="11" customWidth="1"/>
    <col min="11776" max="11776" width="13.7109375" bestFit="1" customWidth="1"/>
    <col min="11777" max="11777" width="10.42578125" customWidth="1"/>
    <col min="11778" max="11778" width="13.7109375" bestFit="1" customWidth="1"/>
    <col min="11779" max="11779" width="11.85546875" customWidth="1"/>
    <col min="11780" max="11780" width="13.7109375" bestFit="1" customWidth="1"/>
    <col min="11781" max="11781" width="10.42578125" customWidth="1"/>
    <col min="11782" max="11782" width="13.7109375" bestFit="1" customWidth="1"/>
    <col min="11783" max="11783" width="9.5703125" customWidth="1"/>
    <col min="11784" max="11784" width="13.7109375" bestFit="1" customWidth="1"/>
    <col min="11785" max="11785" width="9.85546875" customWidth="1"/>
    <col min="11786" max="11786" width="13.7109375" bestFit="1" customWidth="1"/>
    <col min="11787" max="11787" width="9.85546875" customWidth="1"/>
    <col min="11788" max="11788" width="15.5703125" bestFit="1" customWidth="1"/>
    <col min="11789" max="11789" width="11.140625" customWidth="1"/>
    <col min="11790" max="11790" width="0" hidden="1" customWidth="1"/>
    <col min="12015" max="12015" width="10.42578125" customWidth="1"/>
    <col min="12016" max="12016" width="18.7109375" bestFit="1" customWidth="1"/>
    <col min="12017" max="12017" width="37.140625" bestFit="1" customWidth="1"/>
    <col min="12018" max="12018" width="15.85546875" customWidth="1"/>
    <col min="12019" max="12019" width="13.140625" customWidth="1"/>
    <col min="12020" max="12020" width="0" hidden="1" customWidth="1"/>
    <col min="12021" max="12021" width="21.28515625" customWidth="1"/>
    <col min="12022" max="12022" width="13" customWidth="1"/>
    <col min="12023" max="12024" width="0" hidden="1" customWidth="1"/>
    <col min="12025" max="12025" width="9.85546875" customWidth="1"/>
    <col min="12026" max="12026" width="14.7109375" customWidth="1"/>
    <col min="12027" max="12027" width="10.85546875" customWidth="1"/>
    <col min="12028" max="12028" width="13.7109375" bestFit="1" customWidth="1"/>
    <col min="12029" max="12029" width="11.5703125" customWidth="1"/>
    <col min="12030" max="12030" width="13.7109375" bestFit="1" customWidth="1"/>
    <col min="12031" max="12031" width="11" customWidth="1"/>
    <col min="12032" max="12032" width="13.7109375" bestFit="1" customWidth="1"/>
    <col min="12033" max="12033" width="10.42578125" customWidth="1"/>
    <col min="12034" max="12034" width="13.7109375" bestFit="1" customWidth="1"/>
    <col min="12035" max="12035" width="11.85546875" customWidth="1"/>
    <col min="12036" max="12036" width="13.7109375" bestFit="1" customWidth="1"/>
    <col min="12037" max="12037" width="10.42578125" customWidth="1"/>
    <col min="12038" max="12038" width="13.7109375" bestFit="1" customWidth="1"/>
    <col min="12039" max="12039" width="9.5703125" customWidth="1"/>
    <col min="12040" max="12040" width="13.7109375" bestFit="1" customWidth="1"/>
    <col min="12041" max="12041" width="9.85546875" customWidth="1"/>
    <col min="12042" max="12042" width="13.7109375" bestFit="1" customWidth="1"/>
    <col min="12043" max="12043" width="9.85546875" customWidth="1"/>
    <col min="12044" max="12044" width="15.5703125" bestFit="1" customWidth="1"/>
    <col min="12045" max="12045" width="11.140625" customWidth="1"/>
    <col min="12046" max="12046" width="0" hidden="1" customWidth="1"/>
    <col min="12271" max="12271" width="10.42578125" customWidth="1"/>
    <col min="12272" max="12272" width="18.7109375" bestFit="1" customWidth="1"/>
    <col min="12273" max="12273" width="37.140625" bestFit="1" customWidth="1"/>
    <col min="12274" max="12274" width="15.85546875" customWidth="1"/>
    <col min="12275" max="12275" width="13.140625" customWidth="1"/>
    <col min="12276" max="12276" width="0" hidden="1" customWidth="1"/>
    <col min="12277" max="12277" width="21.28515625" customWidth="1"/>
    <col min="12278" max="12278" width="13" customWidth="1"/>
    <col min="12279" max="12280" width="0" hidden="1" customWidth="1"/>
    <col min="12281" max="12281" width="9.85546875" customWidth="1"/>
    <col min="12282" max="12282" width="14.7109375" customWidth="1"/>
    <col min="12283" max="12283" width="10.85546875" customWidth="1"/>
    <col min="12284" max="12284" width="13.7109375" bestFit="1" customWidth="1"/>
    <col min="12285" max="12285" width="11.5703125" customWidth="1"/>
    <col min="12286" max="12286" width="13.7109375" bestFit="1" customWidth="1"/>
    <col min="12287" max="12287" width="11" customWidth="1"/>
    <col min="12288" max="12288" width="13.7109375" bestFit="1" customWidth="1"/>
    <col min="12289" max="12289" width="10.42578125" customWidth="1"/>
    <col min="12290" max="12290" width="13.7109375" bestFit="1" customWidth="1"/>
    <col min="12291" max="12291" width="11.85546875" customWidth="1"/>
    <col min="12292" max="12292" width="13.7109375" bestFit="1" customWidth="1"/>
    <col min="12293" max="12293" width="10.42578125" customWidth="1"/>
    <col min="12294" max="12294" width="13.7109375" bestFit="1" customWidth="1"/>
    <col min="12295" max="12295" width="9.5703125" customWidth="1"/>
    <col min="12296" max="12296" width="13.7109375" bestFit="1" customWidth="1"/>
    <col min="12297" max="12297" width="9.85546875" customWidth="1"/>
    <col min="12298" max="12298" width="13.7109375" bestFit="1" customWidth="1"/>
    <col min="12299" max="12299" width="9.85546875" customWidth="1"/>
    <col min="12300" max="12300" width="15.5703125" bestFit="1" customWidth="1"/>
    <col min="12301" max="12301" width="11.140625" customWidth="1"/>
    <col min="12302" max="12302" width="0" hidden="1" customWidth="1"/>
    <col min="12527" max="12527" width="10.42578125" customWidth="1"/>
    <col min="12528" max="12528" width="18.7109375" bestFit="1" customWidth="1"/>
    <col min="12529" max="12529" width="37.140625" bestFit="1" customWidth="1"/>
    <col min="12530" max="12530" width="15.85546875" customWidth="1"/>
    <col min="12531" max="12531" width="13.140625" customWidth="1"/>
    <col min="12532" max="12532" width="0" hidden="1" customWidth="1"/>
    <col min="12533" max="12533" width="21.28515625" customWidth="1"/>
    <col min="12534" max="12534" width="13" customWidth="1"/>
    <col min="12535" max="12536" width="0" hidden="1" customWidth="1"/>
    <col min="12537" max="12537" width="9.85546875" customWidth="1"/>
    <col min="12538" max="12538" width="14.7109375" customWidth="1"/>
    <col min="12539" max="12539" width="10.85546875" customWidth="1"/>
    <col min="12540" max="12540" width="13.7109375" bestFit="1" customWidth="1"/>
    <col min="12541" max="12541" width="11.5703125" customWidth="1"/>
    <col min="12542" max="12542" width="13.7109375" bestFit="1" customWidth="1"/>
    <col min="12543" max="12543" width="11" customWidth="1"/>
    <col min="12544" max="12544" width="13.7109375" bestFit="1" customWidth="1"/>
    <col min="12545" max="12545" width="10.42578125" customWidth="1"/>
    <col min="12546" max="12546" width="13.7109375" bestFit="1" customWidth="1"/>
    <col min="12547" max="12547" width="11.85546875" customWidth="1"/>
    <col min="12548" max="12548" width="13.7109375" bestFit="1" customWidth="1"/>
    <col min="12549" max="12549" width="10.42578125" customWidth="1"/>
    <col min="12550" max="12550" width="13.7109375" bestFit="1" customWidth="1"/>
    <col min="12551" max="12551" width="9.5703125" customWidth="1"/>
    <col min="12552" max="12552" width="13.7109375" bestFit="1" customWidth="1"/>
    <col min="12553" max="12553" width="9.85546875" customWidth="1"/>
    <col min="12554" max="12554" width="13.7109375" bestFit="1" customWidth="1"/>
    <col min="12555" max="12555" width="9.85546875" customWidth="1"/>
    <col min="12556" max="12556" width="15.5703125" bestFit="1" customWidth="1"/>
    <col min="12557" max="12557" width="11.140625" customWidth="1"/>
    <col min="12558" max="12558" width="0" hidden="1" customWidth="1"/>
    <col min="12783" max="12783" width="10.42578125" customWidth="1"/>
    <col min="12784" max="12784" width="18.7109375" bestFit="1" customWidth="1"/>
    <col min="12785" max="12785" width="37.140625" bestFit="1" customWidth="1"/>
    <col min="12786" max="12786" width="15.85546875" customWidth="1"/>
    <col min="12787" max="12787" width="13.140625" customWidth="1"/>
    <col min="12788" max="12788" width="0" hidden="1" customWidth="1"/>
    <col min="12789" max="12789" width="21.28515625" customWidth="1"/>
    <col min="12790" max="12790" width="13" customWidth="1"/>
    <col min="12791" max="12792" width="0" hidden="1" customWidth="1"/>
    <col min="12793" max="12793" width="9.85546875" customWidth="1"/>
    <col min="12794" max="12794" width="14.7109375" customWidth="1"/>
    <col min="12795" max="12795" width="10.85546875" customWidth="1"/>
    <col min="12796" max="12796" width="13.7109375" bestFit="1" customWidth="1"/>
    <col min="12797" max="12797" width="11.5703125" customWidth="1"/>
    <col min="12798" max="12798" width="13.7109375" bestFit="1" customWidth="1"/>
    <col min="12799" max="12799" width="11" customWidth="1"/>
    <col min="12800" max="12800" width="13.7109375" bestFit="1" customWidth="1"/>
    <col min="12801" max="12801" width="10.42578125" customWidth="1"/>
    <col min="12802" max="12802" width="13.7109375" bestFit="1" customWidth="1"/>
    <col min="12803" max="12803" width="11.85546875" customWidth="1"/>
    <col min="12804" max="12804" width="13.7109375" bestFit="1" customWidth="1"/>
    <col min="12805" max="12805" width="10.42578125" customWidth="1"/>
    <col min="12806" max="12806" width="13.7109375" bestFit="1" customWidth="1"/>
    <col min="12807" max="12807" width="9.5703125" customWidth="1"/>
    <col min="12808" max="12808" width="13.7109375" bestFit="1" customWidth="1"/>
    <col min="12809" max="12809" width="9.85546875" customWidth="1"/>
    <col min="12810" max="12810" width="13.7109375" bestFit="1" customWidth="1"/>
    <col min="12811" max="12811" width="9.85546875" customWidth="1"/>
    <col min="12812" max="12812" width="15.5703125" bestFit="1" customWidth="1"/>
    <col min="12813" max="12813" width="11.140625" customWidth="1"/>
    <col min="12814" max="12814" width="0" hidden="1" customWidth="1"/>
    <col min="13039" max="13039" width="10.42578125" customWidth="1"/>
    <col min="13040" max="13040" width="18.7109375" bestFit="1" customWidth="1"/>
    <col min="13041" max="13041" width="37.140625" bestFit="1" customWidth="1"/>
    <col min="13042" max="13042" width="15.85546875" customWidth="1"/>
    <col min="13043" max="13043" width="13.140625" customWidth="1"/>
    <col min="13044" max="13044" width="0" hidden="1" customWidth="1"/>
    <col min="13045" max="13045" width="21.28515625" customWidth="1"/>
    <col min="13046" max="13046" width="13" customWidth="1"/>
    <col min="13047" max="13048" width="0" hidden="1" customWidth="1"/>
    <col min="13049" max="13049" width="9.85546875" customWidth="1"/>
    <col min="13050" max="13050" width="14.7109375" customWidth="1"/>
    <col min="13051" max="13051" width="10.85546875" customWidth="1"/>
    <col min="13052" max="13052" width="13.7109375" bestFit="1" customWidth="1"/>
    <col min="13053" max="13053" width="11.5703125" customWidth="1"/>
    <col min="13054" max="13054" width="13.7109375" bestFit="1" customWidth="1"/>
    <col min="13055" max="13055" width="11" customWidth="1"/>
    <col min="13056" max="13056" width="13.7109375" bestFit="1" customWidth="1"/>
    <col min="13057" max="13057" width="10.42578125" customWidth="1"/>
    <col min="13058" max="13058" width="13.7109375" bestFit="1" customWidth="1"/>
    <col min="13059" max="13059" width="11.85546875" customWidth="1"/>
    <col min="13060" max="13060" width="13.7109375" bestFit="1" customWidth="1"/>
    <col min="13061" max="13061" width="10.42578125" customWidth="1"/>
    <col min="13062" max="13062" width="13.7109375" bestFit="1" customWidth="1"/>
    <col min="13063" max="13063" width="9.5703125" customWidth="1"/>
    <col min="13064" max="13064" width="13.7109375" bestFit="1" customWidth="1"/>
    <col min="13065" max="13065" width="9.85546875" customWidth="1"/>
    <col min="13066" max="13066" width="13.7109375" bestFit="1" customWidth="1"/>
    <col min="13067" max="13067" width="9.85546875" customWidth="1"/>
    <col min="13068" max="13068" width="15.5703125" bestFit="1" customWidth="1"/>
    <col min="13069" max="13069" width="11.140625" customWidth="1"/>
    <col min="13070" max="13070" width="0" hidden="1" customWidth="1"/>
    <col min="13295" max="13295" width="10.42578125" customWidth="1"/>
    <col min="13296" max="13296" width="18.7109375" bestFit="1" customWidth="1"/>
    <col min="13297" max="13297" width="37.140625" bestFit="1" customWidth="1"/>
    <col min="13298" max="13298" width="15.85546875" customWidth="1"/>
    <col min="13299" max="13299" width="13.140625" customWidth="1"/>
    <col min="13300" max="13300" width="0" hidden="1" customWidth="1"/>
    <col min="13301" max="13301" width="21.28515625" customWidth="1"/>
    <col min="13302" max="13302" width="13" customWidth="1"/>
    <col min="13303" max="13304" width="0" hidden="1" customWidth="1"/>
    <col min="13305" max="13305" width="9.85546875" customWidth="1"/>
    <col min="13306" max="13306" width="14.7109375" customWidth="1"/>
    <col min="13307" max="13307" width="10.85546875" customWidth="1"/>
    <col min="13308" max="13308" width="13.7109375" bestFit="1" customWidth="1"/>
    <col min="13309" max="13309" width="11.5703125" customWidth="1"/>
    <col min="13310" max="13310" width="13.7109375" bestFit="1" customWidth="1"/>
    <col min="13311" max="13311" width="11" customWidth="1"/>
    <col min="13312" max="13312" width="13.7109375" bestFit="1" customWidth="1"/>
    <col min="13313" max="13313" width="10.42578125" customWidth="1"/>
    <col min="13314" max="13314" width="13.7109375" bestFit="1" customWidth="1"/>
    <col min="13315" max="13315" width="11.85546875" customWidth="1"/>
    <col min="13316" max="13316" width="13.7109375" bestFit="1" customWidth="1"/>
    <col min="13317" max="13317" width="10.42578125" customWidth="1"/>
    <col min="13318" max="13318" width="13.7109375" bestFit="1" customWidth="1"/>
    <col min="13319" max="13319" width="9.5703125" customWidth="1"/>
    <col min="13320" max="13320" width="13.7109375" bestFit="1" customWidth="1"/>
    <col min="13321" max="13321" width="9.85546875" customWidth="1"/>
    <col min="13322" max="13322" width="13.7109375" bestFit="1" customWidth="1"/>
    <col min="13323" max="13323" width="9.85546875" customWidth="1"/>
    <col min="13324" max="13324" width="15.5703125" bestFit="1" customWidth="1"/>
    <col min="13325" max="13325" width="11.140625" customWidth="1"/>
    <col min="13326" max="13326" width="0" hidden="1" customWidth="1"/>
    <col min="13551" max="13551" width="10.42578125" customWidth="1"/>
    <col min="13552" max="13552" width="18.7109375" bestFit="1" customWidth="1"/>
    <col min="13553" max="13553" width="37.140625" bestFit="1" customWidth="1"/>
    <col min="13554" max="13554" width="15.85546875" customWidth="1"/>
    <col min="13555" max="13555" width="13.140625" customWidth="1"/>
    <col min="13556" max="13556" width="0" hidden="1" customWidth="1"/>
    <col min="13557" max="13557" width="21.28515625" customWidth="1"/>
    <col min="13558" max="13558" width="13" customWidth="1"/>
    <col min="13559" max="13560" width="0" hidden="1" customWidth="1"/>
    <col min="13561" max="13561" width="9.85546875" customWidth="1"/>
    <col min="13562" max="13562" width="14.7109375" customWidth="1"/>
    <col min="13563" max="13563" width="10.85546875" customWidth="1"/>
    <col min="13564" max="13564" width="13.7109375" bestFit="1" customWidth="1"/>
    <col min="13565" max="13565" width="11.5703125" customWidth="1"/>
    <col min="13566" max="13566" width="13.7109375" bestFit="1" customWidth="1"/>
    <col min="13567" max="13567" width="11" customWidth="1"/>
    <col min="13568" max="13568" width="13.7109375" bestFit="1" customWidth="1"/>
    <col min="13569" max="13569" width="10.42578125" customWidth="1"/>
    <col min="13570" max="13570" width="13.7109375" bestFit="1" customWidth="1"/>
    <col min="13571" max="13571" width="11.85546875" customWidth="1"/>
    <col min="13572" max="13572" width="13.7109375" bestFit="1" customWidth="1"/>
    <col min="13573" max="13573" width="10.42578125" customWidth="1"/>
    <col min="13574" max="13574" width="13.7109375" bestFit="1" customWidth="1"/>
    <col min="13575" max="13575" width="9.5703125" customWidth="1"/>
    <col min="13576" max="13576" width="13.7109375" bestFit="1" customWidth="1"/>
    <col min="13577" max="13577" width="9.85546875" customWidth="1"/>
    <col min="13578" max="13578" width="13.7109375" bestFit="1" customWidth="1"/>
    <col min="13579" max="13579" width="9.85546875" customWidth="1"/>
    <col min="13580" max="13580" width="15.5703125" bestFit="1" customWidth="1"/>
    <col min="13581" max="13581" width="11.140625" customWidth="1"/>
    <col min="13582" max="13582" width="0" hidden="1" customWidth="1"/>
    <col min="13807" max="13807" width="10.42578125" customWidth="1"/>
    <col min="13808" max="13808" width="18.7109375" bestFit="1" customWidth="1"/>
    <col min="13809" max="13809" width="37.140625" bestFit="1" customWidth="1"/>
    <col min="13810" max="13810" width="15.85546875" customWidth="1"/>
    <col min="13811" max="13811" width="13.140625" customWidth="1"/>
    <col min="13812" max="13812" width="0" hidden="1" customWidth="1"/>
    <col min="13813" max="13813" width="21.28515625" customWidth="1"/>
    <col min="13814" max="13814" width="13" customWidth="1"/>
    <col min="13815" max="13816" width="0" hidden="1" customWidth="1"/>
    <col min="13817" max="13817" width="9.85546875" customWidth="1"/>
    <col min="13818" max="13818" width="14.7109375" customWidth="1"/>
    <col min="13819" max="13819" width="10.85546875" customWidth="1"/>
    <col min="13820" max="13820" width="13.7109375" bestFit="1" customWidth="1"/>
    <col min="13821" max="13821" width="11.5703125" customWidth="1"/>
    <col min="13822" max="13822" width="13.7109375" bestFit="1" customWidth="1"/>
    <col min="13823" max="13823" width="11" customWidth="1"/>
    <col min="13824" max="13824" width="13.7109375" bestFit="1" customWidth="1"/>
    <col min="13825" max="13825" width="10.42578125" customWidth="1"/>
    <col min="13826" max="13826" width="13.7109375" bestFit="1" customWidth="1"/>
    <col min="13827" max="13827" width="11.85546875" customWidth="1"/>
    <col min="13828" max="13828" width="13.7109375" bestFit="1" customWidth="1"/>
    <col min="13829" max="13829" width="10.42578125" customWidth="1"/>
    <col min="13830" max="13830" width="13.7109375" bestFit="1" customWidth="1"/>
    <col min="13831" max="13831" width="9.5703125" customWidth="1"/>
    <col min="13832" max="13832" width="13.7109375" bestFit="1" customWidth="1"/>
    <col min="13833" max="13833" width="9.85546875" customWidth="1"/>
    <col min="13834" max="13834" width="13.7109375" bestFit="1" customWidth="1"/>
    <col min="13835" max="13835" width="9.85546875" customWidth="1"/>
    <col min="13836" max="13836" width="15.5703125" bestFit="1" customWidth="1"/>
    <col min="13837" max="13837" width="11.140625" customWidth="1"/>
    <col min="13838" max="13838" width="0" hidden="1" customWidth="1"/>
    <col min="14063" max="14063" width="10.42578125" customWidth="1"/>
    <col min="14064" max="14064" width="18.7109375" bestFit="1" customWidth="1"/>
    <col min="14065" max="14065" width="37.140625" bestFit="1" customWidth="1"/>
    <col min="14066" max="14066" width="15.85546875" customWidth="1"/>
    <col min="14067" max="14067" width="13.140625" customWidth="1"/>
    <col min="14068" max="14068" width="0" hidden="1" customWidth="1"/>
    <col min="14069" max="14069" width="21.28515625" customWidth="1"/>
    <col min="14070" max="14070" width="13" customWidth="1"/>
    <col min="14071" max="14072" width="0" hidden="1" customWidth="1"/>
    <col min="14073" max="14073" width="9.85546875" customWidth="1"/>
    <col min="14074" max="14074" width="14.7109375" customWidth="1"/>
    <col min="14075" max="14075" width="10.85546875" customWidth="1"/>
    <col min="14076" max="14076" width="13.7109375" bestFit="1" customWidth="1"/>
    <col min="14077" max="14077" width="11.5703125" customWidth="1"/>
    <col min="14078" max="14078" width="13.7109375" bestFit="1" customWidth="1"/>
    <col min="14079" max="14079" width="11" customWidth="1"/>
    <col min="14080" max="14080" width="13.7109375" bestFit="1" customWidth="1"/>
    <col min="14081" max="14081" width="10.42578125" customWidth="1"/>
    <col min="14082" max="14082" width="13.7109375" bestFit="1" customWidth="1"/>
    <col min="14083" max="14083" width="11.85546875" customWidth="1"/>
    <col min="14084" max="14084" width="13.7109375" bestFit="1" customWidth="1"/>
    <col min="14085" max="14085" width="10.42578125" customWidth="1"/>
    <col min="14086" max="14086" width="13.7109375" bestFit="1" customWidth="1"/>
    <col min="14087" max="14087" width="9.5703125" customWidth="1"/>
    <col min="14088" max="14088" width="13.7109375" bestFit="1" customWidth="1"/>
    <col min="14089" max="14089" width="9.85546875" customWidth="1"/>
    <col min="14090" max="14090" width="13.7109375" bestFit="1" customWidth="1"/>
    <col min="14091" max="14091" width="9.85546875" customWidth="1"/>
    <col min="14092" max="14092" width="15.5703125" bestFit="1" customWidth="1"/>
    <col min="14093" max="14093" width="11.140625" customWidth="1"/>
    <col min="14094" max="14094" width="0" hidden="1" customWidth="1"/>
    <col min="14319" max="14319" width="10.42578125" customWidth="1"/>
    <col min="14320" max="14320" width="18.7109375" bestFit="1" customWidth="1"/>
    <col min="14321" max="14321" width="37.140625" bestFit="1" customWidth="1"/>
    <col min="14322" max="14322" width="15.85546875" customWidth="1"/>
    <col min="14323" max="14323" width="13.140625" customWidth="1"/>
    <col min="14324" max="14324" width="0" hidden="1" customWidth="1"/>
    <col min="14325" max="14325" width="21.28515625" customWidth="1"/>
    <col min="14326" max="14326" width="13" customWidth="1"/>
    <col min="14327" max="14328" width="0" hidden="1" customWidth="1"/>
    <col min="14329" max="14329" width="9.85546875" customWidth="1"/>
    <col min="14330" max="14330" width="14.7109375" customWidth="1"/>
    <col min="14331" max="14331" width="10.85546875" customWidth="1"/>
    <col min="14332" max="14332" width="13.7109375" bestFit="1" customWidth="1"/>
    <col min="14333" max="14333" width="11.5703125" customWidth="1"/>
    <col min="14334" max="14334" width="13.7109375" bestFit="1" customWidth="1"/>
    <col min="14335" max="14335" width="11" customWidth="1"/>
    <col min="14336" max="14336" width="13.7109375" bestFit="1" customWidth="1"/>
    <col min="14337" max="14337" width="10.42578125" customWidth="1"/>
    <col min="14338" max="14338" width="13.7109375" bestFit="1" customWidth="1"/>
    <col min="14339" max="14339" width="11.85546875" customWidth="1"/>
    <col min="14340" max="14340" width="13.7109375" bestFit="1" customWidth="1"/>
    <col min="14341" max="14341" width="10.42578125" customWidth="1"/>
    <col min="14342" max="14342" width="13.7109375" bestFit="1" customWidth="1"/>
    <col min="14343" max="14343" width="9.5703125" customWidth="1"/>
    <col min="14344" max="14344" width="13.7109375" bestFit="1" customWidth="1"/>
    <col min="14345" max="14345" width="9.85546875" customWidth="1"/>
    <col min="14346" max="14346" width="13.7109375" bestFit="1" customWidth="1"/>
    <col min="14347" max="14347" width="9.85546875" customWidth="1"/>
    <col min="14348" max="14348" width="15.5703125" bestFit="1" customWidth="1"/>
    <col min="14349" max="14349" width="11.140625" customWidth="1"/>
    <col min="14350" max="14350" width="0" hidden="1" customWidth="1"/>
    <col min="14575" max="14575" width="10.42578125" customWidth="1"/>
    <col min="14576" max="14576" width="18.7109375" bestFit="1" customWidth="1"/>
    <col min="14577" max="14577" width="37.140625" bestFit="1" customWidth="1"/>
    <col min="14578" max="14578" width="15.85546875" customWidth="1"/>
    <col min="14579" max="14579" width="13.140625" customWidth="1"/>
    <col min="14580" max="14580" width="0" hidden="1" customWidth="1"/>
    <col min="14581" max="14581" width="21.28515625" customWidth="1"/>
    <col min="14582" max="14582" width="13" customWidth="1"/>
    <col min="14583" max="14584" width="0" hidden="1" customWidth="1"/>
    <col min="14585" max="14585" width="9.85546875" customWidth="1"/>
    <col min="14586" max="14586" width="14.7109375" customWidth="1"/>
    <col min="14587" max="14587" width="10.85546875" customWidth="1"/>
    <col min="14588" max="14588" width="13.7109375" bestFit="1" customWidth="1"/>
    <col min="14589" max="14589" width="11.5703125" customWidth="1"/>
    <col min="14590" max="14590" width="13.7109375" bestFit="1" customWidth="1"/>
    <col min="14591" max="14591" width="11" customWidth="1"/>
    <col min="14592" max="14592" width="13.7109375" bestFit="1" customWidth="1"/>
    <col min="14593" max="14593" width="10.42578125" customWidth="1"/>
    <col min="14594" max="14594" width="13.7109375" bestFit="1" customWidth="1"/>
    <col min="14595" max="14595" width="11.85546875" customWidth="1"/>
    <col min="14596" max="14596" width="13.7109375" bestFit="1" customWidth="1"/>
    <col min="14597" max="14597" width="10.42578125" customWidth="1"/>
    <col min="14598" max="14598" width="13.7109375" bestFit="1" customWidth="1"/>
    <col min="14599" max="14599" width="9.5703125" customWidth="1"/>
    <col min="14600" max="14600" width="13.7109375" bestFit="1" customWidth="1"/>
    <col min="14601" max="14601" width="9.85546875" customWidth="1"/>
    <col min="14602" max="14602" width="13.7109375" bestFit="1" customWidth="1"/>
    <col min="14603" max="14603" width="9.85546875" customWidth="1"/>
    <col min="14604" max="14604" width="15.5703125" bestFit="1" customWidth="1"/>
    <col min="14605" max="14605" width="11.140625" customWidth="1"/>
    <col min="14606" max="14606" width="0" hidden="1" customWidth="1"/>
    <col min="14831" max="14831" width="10.42578125" customWidth="1"/>
    <col min="14832" max="14832" width="18.7109375" bestFit="1" customWidth="1"/>
    <col min="14833" max="14833" width="37.140625" bestFit="1" customWidth="1"/>
    <col min="14834" max="14834" width="15.85546875" customWidth="1"/>
    <col min="14835" max="14835" width="13.140625" customWidth="1"/>
    <col min="14836" max="14836" width="0" hidden="1" customWidth="1"/>
    <col min="14837" max="14837" width="21.28515625" customWidth="1"/>
    <col min="14838" max="14838" width="13" customWidth="1"/>
    <col min="14839" max="14840" width="0" hidden="1" customWidth="1"/>
    <col min="14841" max="14841" width="9.85546875" customWidth="1"/>
    <col min="14842" max="14842" width="14.7109375" customWidth="1"/>
    <col min="14843" max="14843" width="10.85546875" customWidth="1"/>
    <col min="14844" max="14844" width="13.7109375" bestFit="1" customWidth="1"/>
    <col min="14845" max="14845" width="11.5703125" customWidth="1"/>
    <col min="14846" max="14846" width="13.7109375" bestFit="1" customWidth="1"/>
    <col min="14847" max="14847" width="11" customWidth="1"/>
    <col min="14848" max="14848" width="13.7109375" bestFit="1" customWidth="1"/>
    <col min="14849" max="14849" width="10.42578125" customWidth="1"/>
    <col min="14850" max="14850" width="13.7109375" bestFit="1" customWidth="1"/>
    <col min="14851" max="14851" width="11.85546875" customWidth="1"/>
    <col min="14852" max="14852" width="13.7109375" bestFit="1" customWidth="1"/>
    <col min="14853" max="14853" width="10.42578125" customWidth="1"/>
    <col min="14854" max="14854" width="13.7109375" bestFit="1" customWidth="1"/>
    <col min="14855" max="14855" width="9.5703125" customWidth="1"/>
    <col min="14856" max="14856" width="13.7109375" bestFit="1" customWidth="1"/>
    <col min="14857" max="14857" width="9.85546875" customWidth="1"/>
    <col min="14858" max="14858" width="13.7109375" bestFit="1" customWidth="1"/>
    <col min="14859" max="14859" width="9.85546875" customWidth="1"/>
    <col min="14860" max="14860" width="15.5703125" bestFit="1" customWidth="1"/>
    <col min="14861" max="14861" width="11.140625" customWidth="1"/>
    <col min="14862" max="14862" width="0" hidden="1" customWidth="1"/>
    <col min="15087" max="15087" width="10.42578125" customWidth="1"/>
    <col min="15088" max="15088" width="18.7109375" bestFit="1" customWidth="1"/>
    <col min="15089" max="15089" width="37.140625" bestFit="1" customWidth="1"/>
    <col min="15090" max="15090" width="15.85546875" customWidth="1"/>
    <col min="15091" max="15091" width="13.140625" customWidth="1"/>
    <col min="15092" max="15092" width="0" hidden="1" customWidth="1"/>
    <col min="15093" max="15093" width="21.28515625" customWidth="1"/>
    <col min="15094" max="15094" width="13" customWidth="1"/>
    <col min="15095" max="15096" width="0" hidden="1" customWidth="1"/>
    <col min="15097" max="15097" width="9.85546875" customWidth="1"/>
    <col min="15098" max="15098" width="14.7109375" customWidth="1"/>
    <col min="15099" max="15099" width="10.85546875" customWidth="1"/>
    <col min="15100" max="15100" width="13.7109375" bestFit="1" customWidth="1"/>
    <col min="15101" max="15101" width="11.5703125" customWidth="1"/>
    <col min="15102" max="15102" width="13.7109375" bestFit="1" customWidth="1"/>
    <col min="15103" max="15103" width="11" customWidth="1"/>
    <col min="15104" max="15104" width="13.7109375" bestFit="1" customWidth="1"/>
    <col min="15105" max="15105" width="10.42578125" customWidth="1"/>
    <col min="15106" max="15106" width="13.7109375" bestFit="1" customWidth="1"/>
    <col min="15107" max="15107" width="11.85546875" customWidth="1"/>
    <col min="15108" max="15108" width="13.7109375" bestFit="1" customWidth="1"/>
    <col min="15109" max="15109" width="10.42578125" customWidth="1"/>
    <col min="15110" max="15110" width="13.7109375" bestFit="1" customWidth="1"/>
    <col min="15111" max="15111" width="9.5703125" customWidth="1"/>
    <col min="15112" max="15112" width="13.7109375" bestFit="1" customWidth="1"/>
    <col min="15113" max="15113" width="9.85546875" customWidth="1"/>
    <col min="15114" max="15114" width="13.7109375" bestFit="1" customWidth="1"/>
    <col min="15115" max="15115" width="9.85546875" customWidth="1"/>
    <col min="15116" max="15116" width="15.5703125" bestFit="1" customWidth="1"/>
    <col min="15117" max="15117" width="11.140625" customWidth="1"/>
    <col min="15118" max="15118" width="0" hidden="1" customWidth="1"/>
    <col min="15343" max="15343" width="10.42578125" customWidth="1"/>
    <col min="15344" max="15344" width="18.7109375" bestFit="1" customWidth="1"/>
    <col min="15345" max="15345" width="37.140625" bestFit="1" customWidth="1"/>
    <col min="15346" max="15346" width="15.85546875" customWidth="1"/>
    <col min="15347" max="15347" width="13.140625" customWidth="1"/>
    <col min="15348" max="15348" width="0" hidden="1" customWidth="1"/>
    <col min="15349" max="15349" width="21.28515625" customWidth="1"/>
    <col min="15350" max="15350" width="13" customWidth="1"/>
    <col min="15351" max="15352" width="0" hidden="1" customWidth="1"/>
    <col min="15353" max="15353" width="9.85546875" customWidth="1"/>
    <col min="15354" max="15354" width="14.7109375" customWidth="1"/>
    <col min="15355" max="15355" width="10.85546875" customWidth="1"/>
    <col min="15356" max="15356" width="13.7109375" bestFit="1" customWidth="1"/>
    <col min="15357" max="15357" width="11.5703125" customWidth="1"/>
    <col min="15358" max="15358" width="13.7109375" bestFit="1" customWidth="1"/>
    <col min="15359" max="15359" width="11" customWidth="1"/>
    <col min="15360" max="15360" width="13.7109375" bestFit="1" customWidth="1"/>
    <col min="15361" max="15361" width="10.42578125" customWidth="1"/>
    <col min="15362" max="15362" width="13.7109375" bestFit="1" customWidth="1"/>
    <col min="15363" max="15363" width="11.85546875" customWidth="1"/>
    <col min="15364" max="15364" width="13.7109375" bestFit="1" customWidth="1"/>
    <col min="15365" max="15365" width="10.42578125" customWidth="1"/>
    <col min="15366" max="15366" width="13.7109375" bestFit="1" customWidth="1"/>
    <col min="15367" max="15367" width="9.5703125" customWidth="1"/>
    <col min="15368" max="15368" width="13.7109375" bestFit="1" customWidth="1"/>
    <col min="15369" max="15369" width="9.85546875" customWidth="1"/>
    <col min="15370" max="15370" width="13.7109375" bestFit="1" customWidth="1"/>
    <col min="15371" max="15371" width="9.85546875" customWidth="1"/>
    <col min="15372" max="15372" width="15.5703125" bestFit="1" customWidth="1"/>
    <col min="15373" max="15373" width="11.140625" customWidth="1"/>
    <col min="15374" max="15374" width="0" hidden="1" customWidth="1"/>
    <col min="15599" max="15599" width="10.42578125" customWidth="1"/>
    <col min="15600" max="15600" width="18.7109375" bestFit="1" customWidth="1"/>
    <col min="15601" max="15601" width="37.140625" bestFit="1" customWidth="1"/>
    <col min="15602" max="15602" width="15.85546875" customWidth="1"/>
    <col min="15603" max="15603" width="13.140625" customWidth="1"/>
    <col min="15604" max="15604" width="0" hidden="1" customWidth="1"/>
    <col min="15605" max="15605" width="21.28515625" customWidth="1"/>
    <col min="15606" max="15606" width="13" customWidth="1"/>
    <col min="15607" max="15608" width="0" hidden="1" customWidth="1"/>
    <col min="15609" max="15609" width="9.85546875" customWidth="1"/>
    <col min="15610" max="15610" width="14.7109375" customWidth="1"/>
    <col min="15611" max="15611" width="10.85546875" customWidth="1"/>
    <col min="15612" max="15612" width="13.7109375" bestFit="1" customWidth="1"/>
    <col min="15613" max="15613" width="11.5703125" customWidth="1"/>
    <col min="15614" max="15614" width="13.7109375" bestFit="1" customWidth="1"/>
    <col min="15615" max="15615" width="11" customWidth="1"/>
    <col min="15616" max="15616" width="13.7109375" bestFit="1" customWidth="1"/>
    <col min="15617" max="15617" width="10.42578125" customWidth="1"/>
    <col min="15618" max="15618" width="13.7109375" bestFit="1" customWidth="1"/>
    <col min="15619" max="15619" width="11.85546875" customWidth="1"/>
    <col min="15620" max="15620" width="13.7109375" bestFit="1" customWidth="1"/>
    <col min="15621" max="15621" width="10.42578125" customWidth="1"/>
    <col min="15622" max="15622" width="13.7109375" bestFit="1" customWidth="1"/>
    <col min="15623" max="15623" width="9.5703125" customWidth="1"/>
    <col min="15624" max="15624" width="13.7109375" bestFit="1" customWidth="1"/>
    <col min="15625" max="15625" width="9.85546875" customWidth="1"/>
    <col min="15626" max="15626" width="13.7109375" bestFit="1" customWidth="1"/>
    <col min="15627" max="15627" width="9.85546875" customWidth="1"/>
    <col min="15628" max="15628" width="15.5703125" bestFit="1" customWidth="1"/>
    <col min="15629" max="15629" width="11.140625" customWidth="1"/>
    <col min="15630" max="15630" width="0" hidden="1" customWidth="1"/>
    <col min="15855" max="15855" width="10.42578125" customWidth="1"/>
    <col min="15856" max="15856" width="18.7109375" bestFit="1" customWidth="1"/>
    <col min="15857" max="15857" width="37.140625" bestFit="1" customWidth="1"/>
    <col min="15858" max="15858" width="15.85546875" customWidth="1"/>
    <col min="15859" max="15859" width="13.140625" customWidth="1"/>
    <col min="15860" max="15860" width="0" hidden="1" customWidth="1"/>
    <col min="15861" max="15861" width="21.28515625" customWidth="1"/>
    <col min="15862" max="15862" width="13" customWidth="1"/>
    <col min="15863" max="15864" width="0" hidden="1" customWidth="1"/>
    <col min="15865" max="15865" width="9.85546875" customWidth="1"/>
    <col min="15866" max="15866" width="14.7109375" customWidth="1"/>
    <col min="15867" max="15867" width="10.85546875" customWidth="1"/>
    <col min="15868" max="15868" width="13.7109375" bestFit="1" customWidth="1"/>
    <col min="15869" max="15869" width="11.5703125" customWidth="1"/>
    <col min="15870" max="15870" width="13.7109375" bestFit="1" customWidth="1"/>
    <col min="15871" max="15871" width="11" customWidth="1"/>
    <col min="15872" max="15872" width="13.7109375" bestFit="1" customWidth="1"/>
    <col min="15873" max="15873" width="10.42578125" customWidth="1"/>
    <col min="15874" max="15874" width="13.7109375" bestFit="1" customWidth="1"/>
    <col min="15875" max="15875" width="11.85546875" customWidth="1"/>
    <col min="15876" max="15876" width="13.7109375" bestFit="1" customWidth="1"/>
    <col min="15877" max="15877" width="10.42578125" customWidth="1"/>
    <col min="15878" max="15878" width="13.7109375" bestFit="1" customWidth="1"/>
    <col min="15879" max="15879" width="9.5703125" customWidth="1"/>
    <col min="15880" max="15880" width="13.7109375" bestFit="1" customWidth="1"/>
    <col min="15881" max="15881" width="9.85546875" customWidth="1"/>
    <col min="15882" max="15882" width="13.7109375" bestFit="1" customWidth="1"/>
    <col min="15883" max="15883" width="9.85546875" customWidth="1"/>
    <col min="15884" max="15884" width="15.5703125" bestFit="1" customWidth="1"/>
    <col min="15885" max="15885" width="11.140625" customWidth="1"/>
    <col min="15886" max="15886" width="0" hidden="1" customWidth="1"/>
    <col min="16111" max="16111" width="10.42578125" customWidth="1"/>
    <col min="16112" max="16112" width="18.7109375" bestFit="1" customWidth="1"/>
    <col min="16113" max="16113" width="37.140625" bestFit="1" customWidth="1"/>
    <col min="16114" max="16114" width="15.85546875" customWidth="1"/>
    <col min="16115" max="16115" width="13.140625" customWidth="1"/>
    <col min="16116" max="16116" width="0" hidden="1" customWidth="1"/>
    <col min="16117" max="16117" width="21.28515625" customWidth="1"/>
    <col min="16118" max="16118" width="13" customWidth="1"/>
    <col min="16119" max="16120" width="0" hidden="1" customWidth="1"/>
    <col min="16121" max="16121" width="9.85546875" customWidth="1"/>
    <col min="16122" max="16122" width="14.7109375" customWidth="1"/>
    <col min="16123" max="16123" width="10.85546875" customWidth="1"/>
    <col min="16124" max="16124" width="13.7109375" bestFit="1" customWidth="1"/>
    <col min="16125" max="16125" width="11.5703125" customWidth="1"/>
    <col min="16126" max="16126" width="13.7109375" bestFit="1" customWidth="1"/>
    <col min="16127" max="16127" width="11" customWidth="1"/>
    <col min="16128" max="16128" width="13.7109375" bestFit="1" customWidth="1"/>
    <col min="16129" max="16129" width="10.42578125" customWidth="1"/>
    <col min="16130" max="16130" width="13.7109375" bestFit="1" customWidth="1"/>
    <col min="16131" max="16131" width="11.85546875" customWidth="1"/>
    <col min="16132" max="16132" width="13.7109375" bestFit="1" customWidth="1"/>
    <col min="16133" max="16133" width="10.42578125" customWidth="1"/>
    <col min="16134" max="16134" width="13.7109375" bestFit="1" customWidth="1"/>
    <col min="16135" max="16135" width="9.5703125" customWidth="1"/>
    <col min="16136" max="16136" width="13.7109375" bestFit="1" customWidth="1"/>
    <col min="16137" max="16137" width="9.85546875" customWidth="1"/>
    <col min="16138" max="16138" width="13.7109375" bestFit="1" customWidth="1"/>
    <col min="16139" max="16139" width="9.85546875" customWidth="1"/>
    <col min="16140" max="16140" width="15.5703125" bestFit="1" customWidth="1"/>
    <col min="16141" max="16141" width="11.140625" customWidth="1"/>
    <col min="16142" max="16142" width="0" hidden="1" customWidth="1"/>
  </cols>
  <sheetData>
    <row r="1" spans="1:18" ht="35.25" customHeight="1" x14ac:dyDescent="0.25">
      <c r="M1" s="50" t="s">
        <v>205</v>
      </c>
      <c r="N1" s="50"/>
      <c r="O1" s="52"/>
    </row>
    <row r="2" spans="1:18" s="1" customFormat="1" ht="30" x14ac:dyDescent="0.25">
      <c r="A2" s="3" t="s">
        <v>0</v>
      </c>
      <c r="B2" s="3" t="s">
        <v>196</v>
      </c>
      <c r="C2" s="3" t="s">
        <v>194</v>
      </c>
      <c r="D2" s="28" t="s">
        <v>194</v>
      </c>
      <c r="E2" s="3" t="s">
        <v>195</v>
      </c>
      <c r="F2" s="4" t="s">
        <v>1</v>
      </c>
      <c r="G2" s="5" t="s">
        <v>2</v>
      </c>
      <c r="H2" s="5" t="s">
        <v>3</v>
      </c>
      <c r="I2" s="11" t="s">
        <v>4</v>
      </c>
      <c r="J2" s="10" t="s">
        <v>167</v>
      </c>
      <c r="K2" s="6" t="s">
        <v>168</v>
      </c>
      <c r="L2" s="11" t="s">
        <v>169</v>
      </c>
      <c r="M2" s="30" t="s">
        <v>186</v>
      </c>
      <c r="N2" s="30" t="s">
        <v>187</v>
      </c>
      <c r="O2" s="30"/>
    </row>
    <row r="3" spans="1:18" ht="30" hidden="1" x14ac:dyDescent="0.25">
      <c r="A3" s="12">
        <v>2</v>
      </c>
      <c r="B3" s="12">
        <v>1</v>
      </c>
      <c r="C3" s="12"/>
      <c r="D3" s="8" t="s">
        <v>10</v>
      </c>
      <c r="E3" s="12" t="s">
        <v>8</v>
      </c>
      <c r="F3" s="7" t="s">
        <v>9</v>
      </c>
      <c r="G3" s="8" t="s">
        <v>5</v>
      </c>
      <c r="H3" s="8" t="s">
        <v>6</v>
      </c>
      <c r="I3" s="26">
        <v>48346</v>
      </c>
      <c r="J3" s="13">
        <f>$R$3*6</f>
        <v>43200</v>
      </c>
      <c r="K3" s="13">
        <f>I3-J3</f>
        <v>5146</v>
      </c>
      <c r="L3" s="14">
        <f>I3/7200</f>
        <v>6.714722222222222</v>
      </c>
      <c r="M3" s="31"/>
      <c r="N3" s="31">
        <f>M3/7200</f>
        <v>0</v>
      </c>
      <c r="O3" s="34">
        <f>0.1*M3</f>
        <v>0</v>
      </c>
      <c r="Q3" t="s">
        <v>191</v>
      </c>
      <c r="R3" s="15">
        <v>7200</v>
      </c>
    </row>
    <row r="4" spans="1:18" ht="27" customHeight="1" x14ac:dyDescent="0.25">
      <c r="A4" s="12">
        <v>3</v>
      </c>
      <c r="B4" s="12">
        <v>2</v>
      </c>
      <c r="C4" s="12"/>
      <c r="D4" s="8" t="s">
        <v>13</v>
      </c>
      <c r="E4" s="12" t="s">
        <v>11</v>
      </c>
      <c r="F4" s="7" t="s">
        <v>12</v>
      </c>
      <c r="G4" s="8" t="s">
        <v>5</v>
      </c>
      <c r="H4" s="8" t="s">
        <v>6</v>
      </c>
      <c r="I4" s="26">
        <v>27467</v>
      </c>
      <c r="J4" s="16">
        <f>$R$3*3</f>
        <v>21600</v>
      </c>
      <c r="K4" s="13">
        <f t="shared" ref="K4:K62" si="0">I4-J4</f>
        <v>5867</v>
      </c>
      <c r="L4" s="14">
        <f t="shared" ref="L4:L62" si="1">I4/7200</f>
        <v>3.814861111111111</v>
      </c>
      <c r="M4" s="31">
        <f>K4</f>
        <v>5867</v>
      </c>
      <c r="N4" s="31">
        <f t="shared" ref="N4:N62" si="2">M4/7200</f>
        <v>0.81486111111111115</v>
      </c>
      <c r="O4" s="34"/>
    </row>
    <row r="5" spans="1:18" ht="25.5" hidden="1" customHeight="1" x14ac:dyDescent="0.25">
      <c r="A5" s="12">
        <v>4</v>
      </c>
      <c r="B5" s="12">
        <v>3</v>
      </c>
      <c r="C5" s="12"/>
      <c r="D5" s="8" t="s">
        <v>16</v>
      </c>
      <c r="E5" s="12" t="s">
        <v>14</v>
      </c>
      <c r="F5" s="7" t="s">
        <v>15</v>
      </c>
      <c r="G5" s="8" t="s">
        <v>5</v>
      </c>
      <c r="H5" s="8" t="s">
        <v>6</v>
      </c>
      <c r="I5" s="26">
        <v>34156</v>
      </c>
      <c r="J5" s="13">
        <f>$R$3*4</f>
        <v>28800</v>
      </c>
      <c r="K5" s="13">
        <f t="shared" si="0"/>
        <v>5356</v>
      </c>
      <c r="L5" s="14">
        <f t="shared" si="1"/>
        <v>4.7438888888888888</v>
      </c>
      <c r="M5" s="31"/>
      <c r="N5" s="31">
        <f t="shared" si="2"/>
        <v>0</v>
      </c>
      <c r="O5" s="34">
        <f t="shared" ref="O5:O61" si="3">0.1*M5</f>
        <v>0</v>
      </c>
    </row>
    <row r="6" spans="1:18" ht="25.5" hidden="1" customHeight="1" x14ac:dyDescent="0.25">
      <c r="A6" s="12">
        <v>5</v>
      </c>
      <c r="B6" s="12">
        <v>4</v>
      </c>
      <c r="C6" s="12"/>
      <c r="D6" s="8" t="s">
        <v>19</v>
      </c>
      <c r="E6" s="12" t="s">
        <v>17</v>
      </c>
      <c r="F6" s="7" t="s">
        <v>18</v>
      </c>
      <c r="G6" s="8" t="s">
        <v>5</v>
      </c>
      <c r="H6" s="8" t="s">
        <v>6</v>
      </c>
      <c r="I6" s="26">
        <v>14355</v>
      </c>
      <c r="J6" s="13">
        <f>$R$3*1</f>
        <v>7200</v>
      </c>
      <c r="K6" s="13">
        <f t="shared" si="0"/>
        <v>7155</v>
      </c>
      <c r="L6" s="14">
        <f t="shared" si="1"/>
        <v>1.9937499999999999</v>
      </c>
      <c r="M6" s="31"/>
      <c r="N6" s="31">
        <f t="shared" si="2"/>
        <v>0</v>
      </c>
      <c r="O6" s="34">
        <f t="shared" si="3"/>
        <v>0</v>
      </c>
    </row>
    <row r="7" spans="1:18" ht="25.5" customHeight="1" x14ac:dyDescent="0.25">
      <c r="A7" s="12">
        <v>7</v>
      </c>
      <c r="B7" s="12">
        <v>5</v>
      </c>
      <c r="C7" s="12"/>
      <c r="D7" s="8" t="s">
        <v>22</v>
      </c>
      <c r="E7" s="12" t="s">
        <v>20</v>
      </c>
      <c r="F7" s="7" t="s">
        <v>21</v>
      </c>
      <c r="G7" s="8" t="s">
        <v>5</v>
      </c>
      <c r="H7" s="8" t="s">
        <v>6</v>
      </c>
      <c r="I7" s="26">
        <v>19425</v>
      </c>
      <c r="J7" s="13">
        <f>$R$3*2</f>
        <v>14400</v>
      </c>
      <c r="K7" s="13">
        <f t="shared" si="0"/>
        <v>5025</v>
      </c>
      <c r="L7" s="14">
        <f t="shared" si="1"/>
        <v>2.6979166666666665</v>
      </c>
      <c r="M7" s="31">
        <v>7200</v>
      </c>
      <c r="N7" s="31">
        <f t="shared" si="2"/>
        <v>1</v>
      </c>
      <c r="O7" s="34"/>
    </row>
    <row r="8" spans="1:18" ht="33" hidden="1" customHeight="1" x14ac:dyDescent="0.25">
      <c r="A8" s="12">
        <v>8</v>
      </c>
      <c r="B8" s="12">
        <v>6</v>
      </c>
      <c r="C8" s="12"/>
      <c r="D8" s="8" t="s">
        <v>25</v>
      </c>
      <c r="E8" s="12" t="s">
        <v>23</v>
      </c>
      <c r="F8" s="7" t="s">
        <v>24</v>
      </c>
      <c r="G8" s="8" t="s">
        <v>5</v>
      </c>
      <c r="H8" s="8" t="s">
        <v>6</v>
      </c>
      <c r="I8" s="26">
        <v>4471</v>
      </c>
      <c r="J8" s="16"/>
      <c r="K8" s="13">
        <f t="shared" si="0"/>
        <v>4471</v>
      </c>
      <c r="L8" s="14">
        <f t="shared" si="1"/>
        <v>0.62097222222222226</v>
      </c>
      <c r="M8" s="31"/>
      <c r="N8" s="31">
        <f t="shared" si="2"/>
        <v>0</v>
      </c>
      <c r="O8" s="34">
        <f t="shared" si="3"/>
        <v>0</v>
      </c>
    </row>
    <row r="9" spans="1:18" ht="30" hidden="1" x14ac:dyDescent="0.25">
      <c r="A9" s="12">
        <v>9</v>
      </c>
      <c r="B9" s="12">
        <v>7</v>
      </c>
      <c r="C9" s="12"/>
      <c r="D9" s="8" t="s">
        <v>28</v>
      </c>
      <c r="E9" s="12" t="s">
        <v>26</v>
      </c>
      <c r="F9" s="7" t="s">
        <v>27</v>
      </c>
      <c r="G9" s="8" t="s">
        <v>5</v>
      </c>
      <c r="H9" s="8" t="s">
        <v>6</v>
      </c>
      <c r="I9" s="26">
        <v>24494</v>
      </c>
      <c r="J9" s="13">
        <f>$R$3*3</f>
        <v>21600</v>
      </c>
      <c r="K9" s="13">
        <f t="shared" si="0"/>
        <v>2894</v>
      </c>
      <c r="L9" s="14">
        <f t="shared" si="1"/>
        <v>3.4019444444444447</v>
      </c>
      <c r="M9" s="31"/>
      <c r="N9" s="31">
        <f t="shared" si="2"/>
        <v>0</v>
      </c>
      <c r="O9" s="34">
        <f t="shared" si="3"/>
        <v>0</v>
      </c>
    </row>
    <row r="10" spans="1:18" ht="30" hidden="1" x14ac:dyDescent="0.25">
      <c r="A10" s="12">
        <v>11</v>
      </c>
      <c r="B10" s="12">
        <v>8</v>
      </c>
      <c r="C10" s="12"/>
      <c r="D10" s="8" t="s">
        <v>25</v>
      </c>
      <c r="E10" s="12" t="s">
        <v>29</v>
      </c>
      <c r="F10" s="7" t="s">
        <v>30</v>
      </c>
      <c r="G10" s="8" t="s">
        <v>5</v>
      </c>
      <c r="H10" s="8" t="s">
        <v>6</v>
      </c>
      <c r="I10" s="26">
        <v>28049</v>
      </c>
      <c r="J10" s="16">
        <f>$R$3*3</f>
        <v>21600</v>
      </c>
      <c r="K10" s="13">
        <f t="shared" si="0"/>
        <v>6449</v>
      </c>
      <c r="L10" s="14">
        <f t="shared" si="1"/>
        <v>3.8956944444444446</v>
      </c>
      <c r="M10" s="31"/>
      <c r="N10" s="31">
        <f t="shared" si="2"/>
        <v>0</v>
      </c>
      <c r="O10" s="34">
        <f t="shared" si="3"/>
        <v>0</v>
      </c>
    </row>
    <row r="11" spans="1:18" ht="30" hidden="1" x14ac:dyDescent="0.25">
      <c r="A11" s="12">
        <v>12</v>
      </c>
      <c r="B11" s="12">
        <v>9</v>
      </c>
      <c r="C11" s="12"/>
      <c r="D11" s="8" t="s">
        <v>33</v>
      </c>
      <c r="E11" s="12" t="s">
        <v>31</v>
      </c>
      <c r="F11" s="7" t="s">
        <v>32</v>
      </c>
      <c r="G11" s="8" t="s">
        <v>5</v>
      </c>
      <c r="H11" s="8" t="s">
        <v>6</v>
      </c>
      <c r="I11" s="26">
        <v>41813</v>
      </c>
      <c r="J11" s="13">
        <f>$R$3*5</f>
        <v>36000</v>
      </c>
      <c r="K11" s="13">
        <f t="shared" si="0"/>
        <v>5813</v>
      </c>
      <c r="L11" s="14">
        <f t="shared" si="1"/>
        <v>5.8073611111111108</v>
      </c>
      <c r="M11" s="31"/>
      <c r="N11" s="31">
        <f t="shared" si="2"/>
        <v>0</v>
      </c>
      <c r="O11" s="34">
        <f t="shared" si="3"/>
        <v>0</v>
      </c>
    </row>
    <row r="12" spans="1:18" ht="30" hidden="1" x14ac:dyDescent="0.25">
      <c r="A12" s="12">
        <v>13</v>
      </c>
      <c r="B12" s="12">
        <v>10</v>
      </c>
      <c r="C12" s="12"/>
      <c r="D12" s="8" t="s">
        <v>36</v>
      </c>
      <c r="E12" s="12" t="s">
        <v>34</v>
      </c>
      <c r="F12" s="7" t="s">
        <v>35</v>
      </c>
      <c r="G12" s="8" t="s">
        <v>5</v>
      </c>
      <c r="H12" s="8" t="s">
        <v>6</v>
      </c>
      <c r="I12" s="26">
        <v>13619</v>
      </c>
      <c r="J12" s="13">
        <f>$R$3*1</f>
        <v>7200</v>
      </c>
      <c r="K12" s="13">
        <f t="shared" si="0"/>
        <v>6419</v>
      </c>
      <c r="L12" s="14">
        <f t="shared" si="1"/>
        <v>1.8915277777777777</v>
      </c>
      <c r="M12" s="31"/>
      <c r="N12" s="31">
        <f t="shared" si="2"/>
        <v>0</v>
      </c>
      <c r="O12" s="34">
        <f t="shared" si="3"/>
        <v>0</v>
      </c>
    </row>
    <row r="13" spans="1:18" ht="30" hidden="1" x14ac:dyDescent="0.25">
      <c r="A13" s="12">
        <v>15</v>
      </c>
      <c r="B13" s="12">
        <v>11</v>
      </c>
      <c r="C13" s="12"/>
      <c r="D13" s="8" t="s">
        <v>39</v>
      </c>
      <c r="E13" s="12" t="s">
        <v>37</v>
      </c>
      <c r="F13" s="7" t="s">
        <v>38</v>
      </c>
      <c r="G13" s="8" t="s">
        <v>5</v>
      </c>
      <c r="H13" s="8" t="s">
        <v>6</v>
      </c>
      <c r="I13" s="26">
        <v>50190</v>
      </c>
      <c r="J13" s="16">
        <f>$R$3*6</f>
        <v>43200</v>
      </c>
      <c r="K13" s="13">
        <f t="shared" si="0"/>
        <v>6990</v>
      </c>
      <c r="L13" s="14">
        <f t="shared" si="1"/>
        <v>6.9708333333333332</v>
      </c>
      <c r="M13" s="31"/>
      <c r="N13" s="31">
        <f t="shared" si="2"/>
        <v>0</v>
      </c>
      <c r="O13" s="34">
        <f t="shared" si="3"/>
        <v>0</v>
      </c>
    </row>
    <row r="14" spans="1:18" ht="30" x14ac:dyDescent="0.25">
      <c r="A14" s="12">
        <v>16</v>
      </c>
      <c r="B14" s="12">
        <v>12</v>
      </c>
      <c r="C14" s="12"/>
      <c r="D14" s="8" t="s">
        <v>42</v>
      </c>
      <c r="E14" s="12" t="s">
        <v>40</v>
      </c>
      <c r="F14" s="7" t="s">
        <v>41</v>
      </c>
      <c r="G14" s="8" t="s">
        <v>5</v>
      </c>
      <c r="H14" s="8" t="s">
        <v>6</v>
      </c>
      <c r="I14" s="26">
        <v>38784</v>
      </c>
      <c r="J14" s="16">
        <f>$R$3*5</f>
        <v>36000</v>
      </c>
      <c r="K14" s="13">
        <f t="shared" si="0"/>
        <v>2784</v>
      </c>
      <c r="L14" s="14">
        <f t="shared" si="1"/>
        <v>5.3866666666666667</v>
      </c>
      <c r="M14" s="31">
        <f>7200</f>
        <v>7200</v>
      </c>
      <c r="N14" s="31">
        <f t="shared" si="2"/>
        <v>1</v>
      </c>
      <c r="O14" s="34"/>
    </row>
    <row r="15" spans="1:18" ht="30" hidden="1" x14ac:dyDescent="0.25">
      <c r="A15" s="12">
        <v>17</v>
      </c>
      <c r="B15" s="12">
        <v>13</v>
      </c>
      <c r="C15" s="12"/>
      <c r="D15" s="8" t="s">
        <v>7</v>
      </c>
      <c r="E15" s="12" t="s">
        <v>43</v>
      </c>
      <c r="F15" s="7" t="s">
        <v>44</v>
      </c>
      <c r="G15" s="8" t="s">
        <v>5</v>
      </c>
      <c r="H15" s="8" t="s">
        <v>6</v>
      </c>
      <c r="I15" s="26">
        <v>12684</v>
      </c>
      <c r="J15" s="13">
        <f>$R$3*1</f>
        <v>7200</v>
      </c>
      <c r="K15" s="13">
        <f t="shared" si="0"/>
        <v>5484</v>
      </c>
      <c r="L15" s="14">
        <f t="shared" si="1"/>
        <v>1.7616666666666667</v>
      </c>
      <c r="M15" s="31"/>
      <c r="N15" s="31">
        <f t="shared" si="2"/>
        <v>0</v>
      </c>
      <c r="O15" s="34">
        <f t="shared" si="3"/>
        <v>0</v>
      </c>
    </row>
    <row r="16" spans="1:18" ht="30" hidden="1" x14ac:dyDescent="0.25">
      <c r="A16" s="12">
        <v>18</v>
      </c>
      <c r="B16" s="12">
        <v>14</v>
      </c>
      <c r="C16" s="12"/>
      <c r="D16" s="8" t="s">
        <v>47</v>
      </c>
      <c r="E16" s="12" t="s">
        <v>45</v>
      </c>
      <c r="F16" s="7" t="s">
        <v>46</v>
      </c>
      <c r="G16" s="8" t="s">
        <v>5</v>
      </c>
      <c r="H16" s="8" t="s">
        <v>6</v>
      </c>
      <c r="I16" s="26">
        <v>11333</v>
      </c>
      <c r="J16" s="13">
        <f>$R$3*1</f>
        <v>7200</v>
      </c>
      <c r="K16" s="13">
        <f t="shared" si="0"/>
        <v>4133</v>
      </c>
      <c r="L16" s="14">
        <f t="shared" si="1"/>
        <v>1.5740277777777778</v>
      </c>
      <c r="M16" s="31"/>
      <c r="N16" s="31">
        <f t="shared" si="2"/>
        <v>0</v>
      </c>
      <c r="O16" s="34">
        <f t="shared" si="3"/>
        <v>0</v>
      </c>
    </row>
    <row r="17" spans="1:15" ht="30" x14ac:dyDescent="0.25">
      <c r="A17" s="12">
        <v>19</v>
      </c>
      <c r="B17" s="12">
        <v>15</v>
      </c>
      <c r="C17" s="12"/>
      <c r="D17" s="8" t="s">
        <v>25</v>
      </c>
      <c r="E17" s="12" t="s">
        <v>48</v>
      </c>
      <c r="F17" s="7" t="s">
        <v>49</v>
      </c>
      <c r="G17" s="8" t="s">
        <v>5</v>
      </c>
      <c r="H17" s="8" t="s">
        <v>6</v>
      </c>
      <c r="I17" s="26">
        <v>18943</v>
      </c>
      <c r="J17" s="16">
        <f>$R$3*2</f>
        <v>14400</v>
      </c>
      <c r="K17" s="13">
        <f t="shared" si="0"/>
        <v>4543</v>
      </c>
      <c r="L17" s="14">
        <f t="shared" si="1"/>
        <v>2.6309722222222223</v>
      </c>
      <c r="M17" s="31">
        <f>K17</f>
        <v>4543</v>
      </c>
      <c r="N17" s="31">
        <f t="shared" si="2"/>
        <v>0.63097222222222227</v>
      </c>
      <c r="O17" s="34"/>
    </row>
    <row r="18" spans="1:15" ht="30" hidden="1" x14ac:dyDescent="0.25">
      <c r="A18" s="12">
        <v>20</v>
      </c>
      <c r="B18" s="12">
        <v>16</v>
      </c>
      <c r="C18" s="12"/>
      <c r="D18" s="8" t="s">
        <v>52</v>
      </c>
      <c r="E18" s="12" t="s">
        <v>50</v>
      </c>
      <c r="F18" s="7" t="s">
        <v>51</v>
      </c>
      <c r="G18" s="8" t="s">
        <v>5</v>
      </c>
      <c r="H18" s="8" t="s">
        <v>6</v>
      </c>
      <c r="I18" s="26">
        <v>1983</v>
      </c>
      <c r="J18" s="16"/>
      <c r="K18" s="13">
        <f t="shared" si="0"/>
        <v>1983</v>
      </c>
      <c r="L18" s="14">
        <f t="shared" si="1"/>
        <v>0.27541666666666664</v>
      </c>
      <c r="M18" s="31"/>
      <c r="N18" s="31">
        <f t="shared" si="2"/>
        <v>0</v>
      </c>
      <c r="O18" s="34">
        <f t="shared" si="3"/>
        <v>0</v>
      </c>
    </row>
    <row r="19" spans="1:15" ht="30" hidden="1" x14ac:dyDescent="0.25">
      <c r="A19" s="12">
        <v>21</v>
      </c>
      <c r="B19" s="12">
        <v>17</v>
      </c>
      <c r="C19" s="12"/>
      <c r="D19" s="8" t="s">
        <v>55</v>
      </c>
      <c r="E19" s="12" t="s">
        <v>53</v>
      </c>
      <c r="F19" s="7" t="s">
        <v>54</v>
      </c>
      <c r="G19" s="8" t="s">
        <v>5</v>
      </c>
      <c r="H19" s="8" t="s">
        <v>6</v>
      </c>
      <c r="I19" s="26">
        <v>11876</v>
      </c>
      <c r="J19" s="16">
        <f>$R$3*1</f>
        <v>7200</v>
      </c>
      <c r="K19" s="13">
        <f t="shared" si="0"/>
        <v>4676</v>
      </c>
      <c r="L19" s="14">
        <f t="shared" si="1"/>
        <v>1.6494444444444445</v>
      </c>
      <c r="M19" s="31"/>
      <c r="N19" s="31">
        <f t="shared" si="2"/>
        <v>0</v>
      </c>
      <c r="O19" s="34">
        <f t="shared" si="3"/>
        <v>0</v>
      </c>
    </row>
    <row r="20" spans="1:15" ht="30" x14ac:dyDescent="0.25">
      <c r="A20" s="12">
        <v>22</v>
      </c>
      <c r="B20" s="12">
        <v>18</v>
      </c>
      <c r="C20" s="12"/>
      <c r="D20" s="8" t="s">
        <v>58</v>
      </c>
      <c r="E20" s="12" t="s">
        <v>56</v>
      </c>
      <c r="F20" s="7" t="s">
        <v>57</v>
      </c>
      <c r="G20" s="8" t="s">
        <v>5</v>
      </c>
      <c r="H20" s="8" t="s">
        <v>6</v>
      </c>
      <c r="I20" s="26">
        <v>52087</v>
      </c>
      <c r="J20" s="13">
        <f>$R$3*7</f>
        <v>50400</v>
      </c>
      <c r="K20" s="13">
        <f t="shared" si="0"/>
        <v>1687</v>
      </c>
      <c r="L20" s="14">
        <f t="shared" si="1"/>
        <v>7.2343055555555553</v>
      </c>
      <c r="M20" s="31">
        <v>7200</v>
      </c>
      <c r="N20" s="31">
        <f t="shared" si="2"/>
        <v>1</v>
      </c>
      <c r="O20" s="34"/>
    </row>
    <row r="21" spans="1:15" ht="30" x14ac:dyDescent="0.25">
      <c r="A21" s="12">
        <v>23</v>
      </c>
      <c r="B21" s="12">
        <v>19</v>
      </c>
      <c r="C21" s="12"/>
      <c r="D21" s="8" t="s">
        <v>61</v>
      </c>
      <c r="E21" s="12" t="s">
        <v>59</v>
      </c>
      <c r="F21" s="7" t="s">
        <v>60</v>
      </c>
      <c r="G21" s="8" t="s">
        <v>5</v>
      </c>
      <c r="H21" s="8" t="s">
        <v>6</v>
      </c>
      <c r="I21" s="26">
        <v>24313</v>
      </c>
      <c r="J21" s="13">
        <f>$R$3*3</f>
        <v>21600</v>
      </c>
      <c r="K21" s="13">
        <f t="shared" si="0"/>
        <v>2713</v>
      </c>
      <c r="L21" s="14">
        <f t="shared" si="1"/>
        <v>3.3768055555555554</v>
      </c>
      <c r="M21" s="31">
        <v>7200</v>
      </c>
      <c r="N21" s="31">
        <f t="shared" si="2"/>
        <v>1</v>
      </c>
      <c r="O21" s="34"/>
    </row>
    <row r="22" spans="1:15" ht="30" x14ac:dyDescent="0.25">
      <c r="A22" s="12">
        <v>24</v>
      </c>
      <c r="B22" s="12">
        <v>20</v>
      </c>
      <c r="C22" s="12"/>
      <c r="D22" s="8" t="s">
        <v>36</v>
      </c>
      <c r="E22" s="12" t="s">
        <v>62</v>
      </c>
      <c r="F22" s="7" t="s">
        <v>63</v>
      </c>
      <c r="G22" s="8" t="s">
        <v>5</v>
      </c>
      <c r="H22" s="8" t="s">
        <v>6</v>
      </c>
      <c r="I22" s="26">
        <v>46066</v>
      </c>
      <c r="J22" s="13">
        <f>$R$3*6</f>
        <v>43200</v>
      </c>
      <c r="K22" s="13">
        <f t="shared" si="0"/>
        <v>2866</v>
      </c>
      <c r="L22" s="14">
        <f t="shared" si="1"/>
        <v>6.3980555555555556</v>
      </c>
      <c r="M22" s="31">
        <f>K22</f>
        <v>2866</v>
      </c>
      <c r="N22" s="31">
        <f t="shared" si="2"/>
        <v>0.39805555555555555</v>
      </c>
      <c r="O22" s="34"/>
    </row>
    <row r="23" spans="1:15" ht="30" x14ac:dyDescent="0.25">
      <c r="A23" s="12">
        <v>25</v>
      </c>
      <c r="B23" s="12">
        <v>21</v>
      </c>
      <c r="C23" s="12"/>
      <c r="D23" s="8" t="s">
        <v>42</v>
      </c>
      <c r="E23" s="12" t="s">
        <v>64</v>
      </c>
      <c r="F23" s="7" t="s">
        <v>65</v>
      </c>
      <c r="G23" s="8" t="s">
        <v>5</v>
      </c>
      <c r="H23" s="8" t="s">
        <v>6</v>
      </c>
      <c r="I23" s="26">
        <v>62234</v>
      </c>
      <c r="J23" s="16">
        <f>$R$3*8</f>
        <v>57600</v>
      </c>
      <c r="K23" s="13">
        <f t="shared" si="0"/>
        <v>4634</v>
      </c>
      <c r="L23" s="14">
        <f t="shared" si="1"/>
        <v>8.6436111111111114</v>
      </c>
      <c r="M23" s="31">
        <v>7200</v>
      </c>
      <c r="N23" s="31">
        <f t="shared" si="2"/>
        <v>1</v>
      </c>
      <c r="O23" s="34"/>
    </row>
    <row r="24" spans="1:15" ht="30" x14ac:dyDescent="0.25">
      <c r="A24" s="12">
        <v>26</v>
      </c>
      <c r="B24" s="12">
        <v>22</v>
      </c>
      <c r="C24" s="12"/>
      <c r="D24" s="8" t="s">
        <v>68</v>
      </c>
      <c r="E24" s="12" t="s">
        <v>66</v>
      </c>
      <c r="F24" s="7" t="s">
        <v>67</v>
      </c>
      <c r="G24" s="8" t="s">
        <v>5</v>
      </c>
      <c r="H24" s="8" t="s">
        <v>6</v>
      </c>
      <c r="I24" s="26">
        <v>58942</v>
      </c>
      <c r="J24" s="16">
        <f>$R$3*8</f>
        <v>57600</v>
      </c>
      <c r="K24" s="13">
        <f t="shared" si="0"/>
        <v>1342</v>
      </c>
      <c r="L24" s="14">
        <f t="shared" si="1"/>
        <v>8.1863888888888887</v>
      </c>
      <c r="M24" s="31">
        <v>7200</v>
      </c>
      <c r="N24" s="31">
        <f t="shared" si="2"/>
        <v>1</v>
      </c>
      <c r="O24" s="34"/>
    </row>
    <row r="25" spans="1:15" ht="30" x14ac:dyDescent="0.25">
      <c r="A25" s="12">
        <v>27</v>
      </c>
      <c r="B25" s="12">
        <v>23</v>
      </c>
      <c r="C25" s="12"/>
      <c r="D25" s="8" t="s">
        <v>55</v>
      </c>
      <c r="E25" s="12" t="s">
        <v>69</v>
      </c>
      <c r="F25" s="7" t="s">
        <v>70</v>
      </c>
      <c r="G25" s="8" t="s">
        <v>5</v>
      </c>
      <c r="H25" s="8" t="s">
        <v>6</v>
      </c>
      <c r="I25" s="26">
        <v>36193</v>
      </c>
      <c r="J25" s="16">
        <f>$R$3*5</f>
        <v>36000</v>
      </c>
      <c r="K25" s="13">
        <f t="shared" si="0"/>
        <v>193</v>
      </c>
      <c r="L25" s="14">
        <f t="shared" si="1"/>
        <v>5.0268055555555557</v>
      </c>
      <c r="M25" s="31">
        <f>7200</f>
        <v>7200</v>
      </c>
      <c r="N25" s="31">
        <f t="shared" si="2"/>
        <v>1</v>
      </c>
      <c r="O25" s="34"/>
    </row>
    <row r="26" spans="1:15" ht="30" hidden="1" x14ac:dyDescent="0.25">
      <c r="A26" s="12">
        <v>28</v>
      </c>
      <c r="B26" s="12">
        <v>24</v>
      </c>
      <c r="C26" s="12"/>
      <c r="D26" s="8" t="s">
        <v>42</v>
      </c>
      <c r="E26" s="12" t="s">
        <v>71</v>
      </c>
      <c r="F26" s="7" t="s">
        <v>72</v>
      </c>
      <c r="G26" s="8" t="s">
        <v>5</v>
      </c>
      <c r="H26" s="8" t="s">
        <v>6</v>
      </c>
      <c r="I26" s="26">
        <v>50837</v>
      </c>
      <c r="J26" s="16">
        <f>$R$3*7</f>
        <v>50400</v>
      </c>
      <c r="K26" s="13">
        <f t="shared" si="0"/>
        <v>437</v>
      </c>
      <c r="L26" s="14">
        <f t="shared" si="1"/>
        <v>7.0606944444444446</v>
      </c>
      <c r="M26" s="31"/>
      <c r="N26" s="31">
        <f t="shared" si="2"/>
        <v>0</v>
      </c>
      <c r="O26" s="34">
        <f t="shared" si="3"/>
        <v>0</v>
      </c>
    </row>
    <row r="27" spans="1:15" ht="30" x14ac:dyDescent="0.25">
      <c r="A27" s="12">
        <v>29</v>
      </c>
      <c r="B27" s="12">
        <v>25</v>
      </c>
      <c r="C27" s="12"/>
      <c r="D27" s="8" t="s">
        <v>68</v>
      </c>
      <c r="E27" s="12" t="s">
        <v>73</v>
      </c>
      <c r="F27" s="7" t="s">
        <v>74</v>
      </c>
      <c r="G27" s="8" t="s">
        <v>5</v>
      </c>
      <c r="H27" s="8" t="s">
        <v>6</v>
      </c>
      <c r="I27" s="26">
        <v>45641</v>
      </c>
      <c r="J27" s="16">
        <f>$R$3*6</f>
        <v>43200</v>
      </c>
      <c r="K27" s="13">
        <f t="shared" si="0"/>
        <v>2441</v>
      </c>
      <c r="L27" s="14">
        <f t="shared" si="1"/>
        <v>6.3390277777777779</v>
      </c>
      <c r="M27" s="31">
        <v>7200</v>
      </c>
      <c r="N27" s="31">
        <f t="shared" si="2"/>
        <v>1</v>
      </c>
      <c r="O27" s="34"/>
    </row>
    <row r="28" spans="1:15" ht="30" x14ac:dyDescent="0.25">
      <c r="A28" s="12">
        <v>30</v>
      </c>
      <c r="B28" s="12">
        <v>26</v>
      </c>
      <c r="C28" s="12"/>
      <c r="D28" s="8" t="s">
        <v>77</v>
      </c>
      <c r="E28" s="12" t="s">
        <v>75</v>
      </c>
      <c r="F28" s="7" t="s">
        <v>76</v>
      </c>
      <c r="G28" s="8" t="s">
        <v>5</v>
      </c>
      <c r="H28" s="8" t="s">
        <v>6</v>
      </c>
      <c r="I28" s="26">
        <v>64914</v>
      </c>
      <c r="J28" s="13">
        <f>$R$3*9</f>
        <v>64800</v>
      </c>
      <c r="K28" s="13">
        <f t="shared" si="0"/>
        <v>114</v>
      </c>
      <c r="L28" s="14">
        <f t="shared" si="1"/>
        <v>9.0158333333333331</v>
      </c>
      <c r="M28" s="31">
        <f>7200</f>
        <v>7200</v>
      </c>
      <c r="N28" s="31">
        <f t="shared" si="2"/>
        <v>1</v>
      </c>
      <c r="O28" s="34"/>
    </row>
    <row r="29" spans="1:15" ht="30" hidden="1" x14ac:dyDescent="0.25">
      <c r="A29" s="12">
        <v>31</v>
      </c>
      <c r="B29" s="12">
        <v>27</v>
      </c>
      <c r="C29" s="12"/>
      <c r="D29" s="8" t="s">
        <v>68</v>
      </c>
      <c r="E29" s="12" t="s">
        <v>78</v>
      </c>
      <c r="F29" s="7" t="s">
        <v>79</v>
      </c>
      <c r="G29" s="8" t="s">
        <v>5</v>
      </c>
      <c r="H29" s="8" t="s">
        <v>6</v>
      </c>
      <c r="I29" s="26">
        <v>17159</v>
      </c>
      <c r="J29" s="16">
        <f>$R$3*2</f>
        <v>14400</v>
      </c>
      <c r="K29" s="13">
        <f t="shared" si="0"/>
        <v>2759</v>
      </c>
      <c r="L29" s="14">
        <f t="shared" si="1"/>
        <v>2.3831944444444444</v>
      </c>
      <c r="M29" s="31"/>
      <c r="N29" s="31">
        <f t="shared" si="2"/>
        <v>0</v>
      </c>
      <c r="O29" s="34">
        <f t="shared" si="3"/>
        <v>0</v>
      </c>
    </row>
    <row r="30" spans="1:15" ht="30" hidden="1" x14ac:dyDescent="0.25">
      <c r="A30" s="12">
        <v>32</v>
      </c>
      <c r="B30" s="12">
        <v>28</v>
      </c>
      <c r="C30" s="12"/>
      <c r="D30" s="8" t="s">
        <v>58</v>
      </c>
      <c r="E30" s="12" t="s">
        <v>80</v>
      </c>
      <c r="F30" s="7" t="s">
        <v>81</v>
      </c>
      <c r="G30" s="8" t="s">
        <v>5</v>
      </c>
      <c r="H30" s="8" t="s">
        <v>6</v>
      </c>
      <c r="I30" s="26">
        <v>55186</v>
      </c>
      <c r="J30" s="13">
        <f>$R$3*7</f>
        <v>50400</v>
      </c>
      <c r="K30" s="13">
        <f t="shared" si="0"/>
        <v>4786</v>
      </c>
      <c r="L30" s="14">
        <f t="shared" si="1"/>
        <v>7.6647222222222222</v>
      </c>
      <c r="M30" s="31"/>
      <c r="N30" s="31">
        <f t="shared" si="2"/>
        <v>0</v>
      </c>
      <c r="O30" s="34">
        <f t="shared" si="3"/>
        <v>0</v>
      </c>
    </row>
    <row r="31" spans="1:15" ht="30" x14ac:dyDescent="0.25">
      <c r="A31" s="12">
        <v>33</v>
      </c>
      <c r="B31" s="12">
        <v>29</v>
      </c>
      <c r="C31" s="12"/>
      <c r="D31" s="8" t="s">
        <v>33</v>
      </c>
      <c r="E31" s="12" t="s">
        <v>82</v>
      </c>
      <c r="F31" s="7" t="s">
        <v>83</v>
      </c>
      <c r="G31" s="8" t="s">
        <v>5</v>
      </c>
      <c r="H31" s="8" t="s">
        <v>6</v>
      </c>
      <c r="I31" s="26">
        <v>64053</v>
      </c>
      <c r="J31" s="13">
        <f>$R$3*8</f>
        <v>57600</v>
      </c>
      <c r="K31" s="13">
        <f t="shared" si="0"/>
        <v>6453</v>
      </c>
      <c r="L31" s="14">
        <f t="shared" si="1"/>
        <v>8.8962500000000002</v>
      </c>
      <c r="M31" s="31">
        <f>7200+K31</f>
        <v>13653</v>
      </c>
      <c r="N31" s="31">
        <f t="shared" si="2"/>
        <v>1.89625</v>
      </c>
      <c r="O31" s="34"/>
    </row>
    <row r="32" spans="1:15" ht="27.75" hidden="1" customHeight="1" x14ac:dyDescent="0.25">
      <c r="A32" s="12">
        <v>34</v>
      </c>
      <c r="B32" s="12">
        <v>30</v>
      </c>
      <c r="C32" s="12"/>
      <c r="D32" s="8" t="s">
        <v>86</v>
      </c>
      <c r="E32" s="12" t="s">
        <v>84</v>
      </c>
      <c r="F32" s="7" t="s">
        <v>85</v>
      </c>
      <c r="G32" s="8" t="s">
        <v>5</v>
      </c>
      <c r="H32" s="8" t="s">
        <v>6</v>
      </c>
      <c r="I32" s="26">
        <v>51568</v>
      </c>
      <c r="J32" s="13">
        <f>$R$3*7</f>
        <v>50400</v>
      </c>
      <c r="K32" s="13">
        <f t="shared" si="0"/>
        <v>1168</v>
      </c>
      <c r="L32" s="14">
        <f t="shared" si="1"/>
        <v>7.1622222222222218</v>
      </c>
      <c r="M32" s="31"/>
      <c r="N32" s="31">
        <f t="shared" si="2"/>
        <v>0</v>
      </c>
      <c r="O32" s="34">
        <f t="shared" si="3"/>
        <v>0</v>
      </c>
    </row>
    <row r="33" spans="1:15" ht="30" x14ac:dyDescent="0.25">
      <c r="A33" s="12">
        <v>36</v>
      </c>
      <c r="B33" s="12">
        <v>31</v>
      </c>
      <c r="C33" s="12"/>
      <c r="D33" s="8" t="s">
        <v>86</v>
      </c>
      <c r="E33" s="12" t="s">
        <v>87</v>
      </c>
      <c r="F33" s="7" t="s">
        <v>88</v>
      </c>
      <c r="G33" s="8" t="s">
        <v>5</v>
      </c>
      <c r="H33" s="8" t="s">
        <v>6</v>
      </c>
      <c r="I33" s="26">
        <v>23423</v>
      </c>
      <c r="J33" s="13">
        <f>$R$3*3</f>
        <v>21600</v>
      </c>
      <c r="K33" s="13">
        <f t="shared" si="0"/>
        <v>1823</v>
      </c>
      <c r="L33" s="14">
        <f t="shared" si="1"/>
        <v>3.2531944444444445</v>
      </c>
      <c r="M33" s="31">
        <v>7200</v>
      </c>
      <c r="N33" s="31">
        <f t="shared" si="2"/>
        <v>1</v>
      </c>
      <c r="O33" s="34"/>
    </row>
    <row r="34" spans="1:15" ht="30" x14ac:dyDescent="0.25">
      <c r="A34" s="12">
        <v>37</v>
      </c>
      <c r="B34" s="12">
        <v>32</v>
      </c>
      <c r="C34" s="12"/>
      <c r="D34" s="8" t="s">
        <v>86</v>
      </c>
      <c r="E34" s="12" t="s">
        <v>89</v>
      </c>
      <c r="F34" s="7" t="s">
        <v>90</v>
      </c>
      <c r="G34" s="8" t="s">
        <v>5</v>
      </c>
      <c r="H34" s="8" t="s">
        <v>6</v>
      </c>
      <c r="I34" s="26">
        <v>222632</v>
      </c>
      <c r="J34" s="13">
        <f>$R$3*30</f>
        <v>216000</v>
      </c>
      <c r="K34" s="13">
        <f t="shared" si="0"/>
        <v>6632</v>
      </c>
      <c r="L34" s="14">
        <f t="shared" si="1"/>
        <v>30.921111111111109</v>
      </c>
      <c r="M34" s="31">
        <f>(7200*3)+K34</f>
        <v>28232</v>
      </c>
      <c r="N34" s="31">
        <f t="shared" si="2"/>
        <v>3.9211111111111112</v>
      </c>
      <c r="O34" s="34"/>
    </row>
    <row r="35" spans="1:15" ht="30" hidden="1" x14ac:dyDescent="0.25">
      <c r="A35" s="12">
        <v>38</v>
      </c>
      <c r="B35" s="12">
        <v>33</v>
      </c>
      <c r="C35" s="12"/>
      <c r="D35" s="8" t="s">
        <v>93</v>
      </c>
      <c r="E35" s="12" t="s">
        <v>91</v>
      </c>
      <c r="F35" s="7" t="s">
        <v>92</v>
      </c>
      <c r="G35" s="8" t="s">
        <v>5</v>
      </c>
      <c r="H35" s="8" t="s">
        <v>6</v>
      </c>
      <c r="I35" s="26">
        <v>29574</v>
      </c>
      <c r="J35" s="13">
        <f>$R$3*4</f>
        <v>28800</v>
      </c>
      <c r="K35" s="13">
        <f t="shared" si="0"/>
        <v>774</v>
      </c>
      <c r="L35" s="14">
        <f t="shared" si="1"/>
        <v>4.1074999999999999</v>
      </c>
      <c r="M35" s="31"/>
      <c r="N35" s="31">
        <f t="shared" si="2"/>
        <v>0</v>
      </c>
      <c r="O35" s="34">
        <f t="shared" si="3"/>
        <v>0</v>
      </c>
    </row>
    <row r="36" spans="1:15" ht="30" hidden="1" x14ac:dyDescent="0.25">
      <c r="A36" s="12">
        <v>39</v>
      </c>
      <c r="B36" s="12">
        <v>34</v>
      </c>
      <c r="C36" s="12"/>
      <c r="D36" s="8" t="s">
        <v>96</v>
      </c>
      <c r="E36" s="12" t="s">
        <v>94</v>
      </c>
      <c r="F36" s="7" t="s">
        <v>95</v>
      </c>
      <c r="G36" s="8" t="s">
        <v>5</v>
      </c>
      <c r="H36" s="8" t="s">
        <v>6</v>
      </c>
      <c r="I36" s="26">
        <v>6167</v>
      </c>
      <c r="J36" s="13"/>
      <c r="K36" s="13">
        <f t="shared" si="0"/>
        <v>6167</v>
      </c>
      <c r="L36" s="14">
        <f t="shared" si="1"/>
        <v>0.85652777777777778</v>
      </c>
      <c r="M36" s="31"/>
      <c r="N36" s="31">
        <f t="shared" si="2"/>
        <v>0</v>
      </c>
      <c r="O36" s="34">
        <f t="shared" si="3"/>
        <v>0</v>
      </c>
    </row>
    <row r="37" spans="1:15" ht="30" x14ac:dyDescent="0.25">
      <c r="A37" s="12">
        <v>40</v>
      </c>
      <c r="B37" s="12">
        <v>35</v>
      </c>
      <c r="C37" s="12"/>
      <c r="D37" s="8" t="s">
        <v>99</v>
      </c>
      <c r="E37" s="12" t="s">
        <v>97</v>
      </c>
      <c r="F37" s="7" t="s">
        <v>98</v>
      </c>
      <c r="G37" s="8" t="s">
        <v>5</v>
      </c>
      <c r="H37" s="8" t="s">
        <v>6</v>
      </c>
      <c r="I37" s="26">
        <v>55051</v>
      </c>
      <c r="J37" s="13">
        <f>$R$3*7</f>
        <v>50400</v>
      </c>
      <c r="K37" s="13">
        <f t="shared" si="0"/>
        <v>4651</v>
      </c>
      <c r="L37" s="14">
        <f t="shared" si="1"/>
        <v>7.6459722222222224</v>
      </c>
      <c r="M37" s="31">
        <v>7200</v>
      </c>
      <c r="N37" s="31">
        <f t="shared" si="2"/>
        <v>1</v>
      </c>
      <c r="O37" s="34"/>
    </row>
    <row r="38" spans="1:15" ht="30" hidden="1" x14ac:dyDescent="0.25">
      <c r="A38" s="12">
        <v>41</v>
      </c>
      <c r="B38" s="12">
        <v>36</v>
      </c>
      <c r="C38" s="12"/>
      <c r="D38" s="8" t="s">
        <v>102</v>
      </c>
      <c r="E38" s="12" t="s">
        <v>100</v>
      </c>
      <c r="F38" s="7" t="s">
        <v>101</v>
      </c>
      <c r="G38" s="8" t="s">
        <v>5</v>
      </c>
      <c r="H38" s="8" t="s">
        <v>6</v>
      </c>
      <c r="I38" s="26">
        <v>2870</v>
      </c>
      <c r="J38" s="13"/>
      <c r="K38" s="13">
        <f t="shared" si="0"/>
        <v>2870</v>
      </c>
      <c r="L38" s="14">
        <f t="shared" si="1"/>
        <v>0.39861111111111114</v>
      </c>
      <c r="M38" s="31"/>
      <c r="N38" s="31">
        <f t="shared" si="2"/>
        <v>0</v>
      </c>
      <c r="O38" s="34">
        <f t="shared" si="3"/>
        <v>0</v>
      </c>
    </row>
    <row r="39" spans="1:15" ht="30" hidden="1" x14ac:dyDescent="0.25">
      <c r="A39" s="12">
        <v>42</v>
      </c>
      <c r="B39" s="12">
        <v>37</v>
      </c>
      <c r="C39" s="12"/>
      <c r="D39" s="8" t="s">
        <v>105</v>
      </c>
      <c r="E39" s="12" t="s">
        <v>103</v>
      </c>
      <c r="F39" s="7" t="s">
        <v>104</v>
      </c>
      <c r="G39" s="8" t="s">
        <v>5</v>
      </c>
      <c r="H39" s="8" t="s">
        <v>6</v>
      </c>
      <c r="I39" s="26">
        <v>21408</v>
      </c>
      <c r="J39" s="13">
        <f>$R$3*2</f>
        <v>14400</v>
      </c>
      <c r="K39" s="13">
        <f t="shared" si="0"/>
        <v>7008</v>
      </c>
      <c r="L39" s="14">
        <f t="shared" si="1"/>
        <v>2.9733333333333332</v>
      </c>
      <c r="M39" s="31"/>
      <c r="N39" s="31">
        <f t="shared" si="2"/>
        <v>0</v>
      </c>
      <c r="O39" s="34">
        <f t="shared" si="3"/>
        <v>0</v>
      </c>
    </row>
    <row r="40" spans="1:15" ht="30" hidden="1" x14ac:dyDescent="0.25">
      <c r="A40" s="12">
        <v>43</v>
      </c>
      <c r="B40" s="12">
        <v>38</v>
      </c>
      <c r="C40" s="12"/>
      <c r="D40" s="8" t="s">
        <v>86</v>
      </c>
      <c r="E40" s="12" t="s">
        <v>106</v>
      </c>
      <c r="F40" s="7" t="s">
        <v>107</v>
      </c>
      <c r="G40" s="8" t="s">
        <v>5</v>
      </c>
      <c r="H40" s="8" t="s">
        <v>6</v>
      </c>
      <c r="I40" s="26">
        <v>31666</v>
      </c>
      <c r="J40" s="13">
        <f>$R$3*4</f>
        <v>28800</v>
      </c>
      <c r="K40" s="13">
        <f t="shared" si="0"/>
        <v>2866</v>
      </c>
      <c r="L40" s="14">
        <f t="shared" si="1"/>
        <v>4.3980555555555556</v>
      </c>
      <c r="M40" s="31"/>
      <c r="N40" s="31">
        <f t="shared" si="2"/>
        <v>0</v>
      </c>
      <c r="O40" s="34">
        <f t="shared" si="3"/>
        <v>0</v>
      </c>
    </row>
    <row r="41" spans="1:15" ht="30" x14ac:dyDescent="0.25">
      <c r="A41" s="12">
        <v>44</v>
      </c>
      <c r="B41" s="12">
        <v>39</v>
      </c>
      <c r="C41" s="12"/>
      <c r="D41" s="8" t="s">
        <v>86</v>
      </c>
      <c r="E41" s="12" t="s">
        <v>108</v>
      </c>
      <c r="F41" s="7" t="s">
        <v>109</v>
      </c>
      <c r="G41" s="8" t="s">
        <v>5</v>
      </c>
      <c r="H41" s="8" t="s">
        <v>6</v>
      </c>
      <c r="I41" s="26">
        <v>17397</v>
      </c>
      <c r="J41" s="13">
        <f>$R$3*2</f>
        <v>14400</v>
      </c>
      <c r="K41" s="13">
        <f t="shared" si="0"/>
        <v>2997</v>
      </c>
      <c r="L41" s="14">
        <f t="shared" si="1"/>
        <v>2.4162499999999998</v>
      </c>
      <c r="M41" s="31">
        <f>K41</f>
        <v>2997</v>
      </c>
      <c r="N41" s="31">
        <f t="shared" si="2"/>
        <v>0.41625000000000001</v>
      </c>
      <c r="O41" s="34"/>
    </row>
    <row r="42" spans="1:15" ht="30" x14ac:dyDescent="0.25">
      <c r="A42" s="12">
        <v>45</v>
      </c>
      <c r="B42" s="12">
        <v>40</v>
      </c>
      <c r="C42" s="12"/>
      <c r="D42" s="8" t="s">
        <v>112</v>
      </c>
      <c r="E42" s="12" t="s">
        <v>110</v>
      </c>
      <c r="F42" s="7" t="s">
        <v>111</v>
      </c>
      <c r="G42" s="8" t="s">
        <v>5</v>
      </c>
      <c r="H42" s="8" t="s">
        <v>6</v>
      </c>
      <c r="I42" s="26">
        <v>28671</v>
      </c>
      <c r="J42" s="13">
        <f>$R$3*3</f>
        <v>21600</v>
      </c>
      <c r="K42" s="13">
        <f t="shared" si="0"/>
        <v>7071</v>
      </c>
      <c r="L42" s="14">
        <f t="shared" si="1"/>
        <v>3.9820833333333332</v>
      </c>
      <c r="M42" s="31">
        <v>7200</v>
      </c>
      <c r="N42" s="31">
        <f t="shared" si="2"/>
        <v>1</v>
      </c>
      <c r="O42" s="34"/>
    </row>
    <row r="43" spans="1:15" ht="30" x14ac:dyDescent="0.25">
      <c r="A43" s="12">
        <v>46</v>
      </c>
      <c r="B43" s="12">
        <v>41</v>
      </c>
      <c r="C43" s="12"/>
      <c r="D43" s="8" t="s">
        <v>115</v>
      </c>
      <c r="E43" s="12" t="s">
        <v>113</v>
      </c>
      <c r="F43" s="7" t="s">
        <v>114</v>
      </c>
      <c r="G43" s="8" t="s">
        <v>5</v>
      </c>
      <c r="H43" s="8" t="s">
        <v>6</v>
      </c>
      <c r="I43" s="26">
        <v>12470</v>
      </c>
      <c r="J43" s="13">
        <f>$R$3*1</f>
        <v>7200</v>
      </c>
      <c r="K43" s="13">
        <f t="shared" si="0"/>
        <v>5270</v>
      </c>
      <c r="L43" s="14">
        <f t="shared" si="1"/>
        <v>1.7319444444444445</v>
      </c>
      <c r="M43" s="31">
        <f>K43</f>
        <v>5270</v>
      </c>
      <c r="N43" s="31">
        <f t="shared" si="2"/>
        <v>0.7319444444444444</v>
      </c>
      <c r="O43" s="34"/>
    </row>
    <row r="44" spans="1:15" ht="30" hidden="1" x14ac:dyDescent="0.25">
      <c r="A44" s="12">
        <v>47</v>
      </c>
      <c r="B44" s="12">
        <v>42</v>
      </c>
      <c r="C44" s="12"/>
      <c r="D44" s="8" t="s">
        <v>118</v>
      </c>
      <c r="E44" s="12" t="s">
        <v>116</v>
      </c>
      <c r="F44" s="7" t="s">
        <v>117</v>
      </c>
      <c r="G44" s="8" t="s">
        <v>5</v>
      </c>
      <c r="H44" s="8" t="s">
        <v>6</v>
      </c>
      <c r="I44" s="26">
        <v>12524</v>
      </c>
      <c r="J44" s="13">
        <f>$R$3*1</f>
        <v>7200</v>
      </c>
      <c r="K44" s="13">
        <f t="shared" si="0"/>
        <v>5324</v>
      </c>
      <c r="L44" s="14">
        <f t="shared" si="1"/>
        <v>1.7394444444444443</v>
      </c>
      <c r="M44" s="31"/>
      <c r="N44" s="31">
        <f t="shared" si="2"/>
        <v>0</v>
      </c>
      <c r="O44" s="34">
        <f t="shared" si="3"/>
        <v>0</v>
      </c>
    </row>
    <row r="45" spans="1:15" ht="30" hidden="1" x14ac:dyDescent="0.25">
      <c r="A45" s="12">
        <v>48</v>
      </c>
      <c r="B45" s="12">
        <v>43</v>
      </c>
      <c r="C45" s="12"/>
      <c r="D45" s="8" t="s">
        <v>121</v>
      </c>
      <c r="E45" s="12" t="s">
        <v>119</v>
      </c>
      <c r="F45" s="7" t="s">
        <v>120</v>
      </c>
      <c r="G45" s="8" t="s">
        <v>5</v>
      </c>
      <c r="H45" s="8" t="s">
        <v>6</v>
      </c>
      <c r="I45" s="26">
        <v>13777</v>
      </c>
      <c r="J45" s="13">
        <f>$R$3*1</f>
        <v>7200</v>
      </c>
      <c r="K45" s="13">
        <f t="shared" si="0"/>
        <v>6577</v>
      </c>
      <c r="L45" s="14">
        <f t="shared" si="1"/>
        <v>1.9134722222222222</v>
      </c>
      <c r="M45" s="31"/>
      <c r="N45" s="31">
        <f t="shared" si="2"/>
        <v>0</v>
      </c>
      <c r="O45" s="34">
        <f t="shared" si="3"/>
        <v>0</v>
      </c>
    </row>
    <row r="46" spans="1:15" ht="25.5" hidden="1" customHeight="1" x14ac:dyDescent="0.25">
      <c r="A46" s="12">
        <v>49</v>
      </c>
      <c r="B46" s="12">
        <v>44</v>
      </c>
      <c r="C46" s="12"/>
      <c r="D46" s="8" t="s">
        <v>124</v>
      </c>
      <c r="E46" s="12" t="s">
        <v>122</v>
      </c>
      <c r="F46" s="7" t="s">
        <v>123</v>
      </c>
      <c r="G46" s="8" t="s">
        <v>5</v>
      </c>
      <c r="H46" s="8" t="s">
        <v>6</v>
      </c>
      <c r="I46" s="26">
        <v>23257</v>
      </c>
      <c r="J46" s="13">
        <f>$R$3*3</f>
        <v>21600</v>
      </c>
      <c r="K46" s="13">
        <f t="shared" si="0"/>
        <v>1657</v>
      </c>
      <c r="L46" s="14">
        <f t="shared" si="1"/>
        <v>3.2301388888888889</v>
      </c>
      <c r="M46" s="31"/>
      <c r="N46" s="31">
        <f t="shared" si="2"/>
        <v>0</v>
      </c>
      <c r="O46" s="34">
        <f t="shared" si="3"/>
        <v>0</v>
      </c>
    </row>
    <row r="47" spans="1:15" ht="30" hidden="1" x14ac:dyDescent="0.25">
      <c r="A47" s="12">
        <v>50</v>
      </c>
      <c r="B47" s="12">
        <v>45</v>
      </c>
      <c r="C47" s="12"/>
      <c r="D47" s="8" t="s">
        <v>112</v>
      </c>
      <c r="E47" s="12" t="s">
        <v>125</v>
      </c>
      <c r="F47" s="7" t="s">
        <v>126</v>
      </c>
      <c r="G47" s="8" t="s">
        <v>5</v>
      </c>
      <c r="H47" s="8" t="s">
        <v>6</v>
      </c>
      <c r="I47" s="26">
        <v>10062</v>
      </c>
      <c r="J47" s="13">
        <f>$R$3*1</f>
        <v>7200</v>
      </c>
      <c r="K47" s="13">
        <f t="shared" si="0"/>
        <v>2862</v>
      </c>
      <c r="L47" s="14">
        <f t="shared" si="1"/>
        <v>1.3975</v>
      </c>
      <c r="M47" s="31"/>
      <c r="N47" s="31">
        <f t="shared" si="2"/>
        <v>0</v>
      </c>
      <c r="O47" s="34">
        <f t="shared" si="3"/>
        <v>0</v>
      </c>
    </row>
    <row r="48" spans="1:15" ht="30" hidden="1" x14ac:dyDescent="0.25">
      <c r="A48" s="12">
        <v>51</v>
      </c>
      <c r="B48" s="12">
        <v>46</v>
      </c>
      <c r="C48" s="12"/>
      <c r="D48" s="8" t="s">
        <v>129</v>
      </c>
      <c r="E48" s="12" t="s">
        <v>127</v>
      </c>
      <c r="F48" s="7" t="s">
        <v>128</v>
      </c>
      <c r="G48" s="8" t="s">
        <v>5</v>
      </c>
      <c r="H48" s="8" t="s">
        <v>6</v>
      </c>
      <c r="I48" s="26">
        <v>21002</v>
      </c>
      <c r="J48" s="16">
        <f>$R$3*2</f>
        <v>14400</v>
      </c>
      <c r="K48" s="13">
        <f t="shared" si="0"/>
        <v>6602</v>
      </c>
      <c r="L48" s="14">
        <f t="shared" si="1"/>
        <v>2.9169444444444443</v>
      </c>
      <c r="M48" s="31"/>
      <c r="N48" s="31">
        <f t="shared" si="2"/>
        <v>0</v>
      </c>
      <c r="O48" s="34">
        <f t="shared" si="3"/>
        <v>0</v>
      </c>
    </row>
    <row r="49" spans="1:15" ht="30" x14ac:dyDescent="0.25">
      <c r="A49" s="12">
        <v>52</v>
      </c>
      <c r="B49" s="12">
        <v>47</v>
      </c>
      <c r="C49" s="12"/>
      <c r="D49" s="8" t="s">
        <v>132</v>
      </c>
      <c r="E49" s="12" t="s">
        <v>130</v>
      </c>
      <c r="F49" s="7" t="s">
        <v>131</v>
      </c>
      <c r="G49" s="8" t="s">
        <v>5</v>
      </c>
      <c r="H49" s="8" t="s">
        <v>6</v>
      </c>
      <c r="I49" s="26">
        <v>31625</v>
      </c>
      <c r="J49" s="13">
        <f>$R$3*4</f>
        <v>28800</v>
      </c>
      <c r="K49" s="13">
        <f t="shared" si="0"/>
        <v>2825</v>
      </c>
      <c r="L49" s="14">
        <f t="shared" si="1"/>
        <v>4.3923611111111107</v>
      </c>
      <c r="M49" s="31">
        <f>7200</f>
        <v>7200</v>
      </c>
      <c r="N49" s="31">
        <f t="shared" si="2"/>
        <v>1</v>
      </c>
      <c r="O49" s="34"/>
    </row>
    <row r="50" spans="1:15" ht="30" x14ac:dyDescent="0.25">
      <c r="A50" s="12">
        <v>53</v>
      </c>
      <c r="B50" s="12">
        <v>48</v>
      </c>
      <c r="C50" s="12"/>
      <c r="D50" s="8" t="s">
        <v>105</v>
      </c>
      <c r="E50" s="12" t="s">
        <v>133</v>
      </c>
      <c r="F50" s="7" t="s">
        <v>134</v>
      </c>
      <c r="G50" s="8" t="s">
        <v>5</v>
      </c>
      <c r="H50" s="8" t="s">
        <v>6</v>
      </c>
      <c r="I50" s="26">
        <v>20511</v>
      </c>
      <c r="J50" s="13">
        <f>$R$3*2</f>
        <v>14400</v>
      </c>
      <c r="K50" s="13">
        <f t="shared" si="0"/>
        <v>6111</v>
      </c>
      <c r="L50" s="14">
        <f t="shared" si="1"/>
        <v>2.8487499999999999</v>
      </c>
      <c r="M50" s="31">
        <v>7200</v>
      </c>
      <c r="N50" s="31">
        <f t="shared" si="2"/>
        <v>1</v>
      </c>
      <c r="O50" s="34"/>
    </row>
    <row r="51" spans="1:15" ht="30" hidden="1" x14ac:dyDescent="0.25">
      <c r="A51" s="12">
        <v>54</v>
      </c>
      <c r="B51" s="12">
        <v>49</v>
      </c>
      <c r="C51" s="12"/>
      <c r="D51" s="8" t="s">
        <v>25</v>
      </c>
      <c r="E51" s="12" t="s">
        <v>135</v>
      </c>
      <c r="F51" s="7" t="s">
        <v>136</v>
      </c>
      <c r="G51" s="8" t="s">
        <v>5</v>
      </c>
      <c r="H51" s="8" t="s">
        <v>6</v>
      </c>
      <c r="I51" s="26">
        <v>10701</v>
      </c>
      <c r="J51" s="16">
        <f>$R$3*1</f>
        <v>7200</v>
      </c>
      <c r="K51" s="13">
        <f t="shared" si="0"/>
        <v>3501</v>
      </c>
      <c r="L51" s="14">
        <f t="shared" si="1"/>
        <v>1.4862500000000001</v>
      </c>
      <c r="M51" s="31"/>
      <c r="N51" s="31">
        <f t="shared" si="2"/>
        <v>0</v>
      </c>
      <c r="O51" s="34">
        <f t="shared" si="3"/>
        <v>0</v>
      </c>
    </row>
    <row r="52" spans="1:15" ht="30" x14ac:dyDescent="0.25">
      <c r="A52" s="12">
        <v>55</v>
      </c>
      <c r="B52" s="12">
        <v>50</v>
      </c>
      <c r="C52" s="12"/>
      <c r="D52" s="8" t="s">
        <v>139</v>
      </c>
      <c r="E52" s="12" t="s">
        <v>137</v>
      </c>
      <c r="F52" s="7" t="s">
        <v>138</v>
      </c>
      <c r="G52" s="8" t="s">
        <v>5</v>
      </c>
      <c r="H52" s="8" t="s">
        <v>6</v>
      </c>
      <c r="I52" s="26">
        <v>4210</v>
      </c>
      <c r="J52" s="13"/>
      <c r="K52" s="13">
        <f t="shared" si="0"/>
        <v>4210</v>
      </c>
      <c r="L52" s="14">
        <f t="shared" si="1"/>
        <v>0.58472222222222225</v>
      </c>
      <c r="M52" s="31">
        <f>K52</f>
        <v>4210</v>
      </c>
      <c r="N52" s="31">
        <f t="shared" si="2"/>
        <v>0.58472222222222225</v>
      </c>
      <c r="O52" s="34"/>
    </row>
    <row r="53" spans="1:15" ht="30" x14ac:dyDescent="0.25">
      <c r="A53" s="12">
        <v>56</v>
      </c>
      <c r="B53" s="12">
        <v>51</v>
      </c>
      <c r="C53" s="12"/>
      <c r="D53" s="8" t="s">
        <v>142</v>
      </c>
      <c r="E53" s="12" t="s">
        <v>140</v>
      </c>
      <c r="F53" s="7" t="s">
        <v>141</v>
      </c>
      <c r="G53" s="8" t="s">
        <v>5</v>
      </c>
      <c r="H53" s="8" t="s">
        <v>6</v>
      </c>
      <c r="I53" s="26">
        <v>24941</v>
      </c>
      <c r="J53" s="13">
        <f>$R$3*3</f>
        <v>21600</v>
      </c>
      <c r="K53" s="13">
        <f t="shared" si="0"/>
        <v>3341</v>
      </c>
      <c r="L53" s="14">
        <f t="shared" si="1"/>
        <v>3.4640277777777779</v>
      </c>
      <c r="M53" s="31">
        <v>7200</v>
      </c>
      <c r="N53" s="31">
        <f t="shared" si="2"/>
        <v>1</v>
      </c>
      <c r="O53" s="34"/>
    </row>
    <row r="54" spans="1:15" ht="30" x14ac:dyDescent="0.25">
      <c r="A54" s="12">
        <v>57</v>
      </c>
      <c r="B54" s="12">
        <v>52</v>
      </c>
      <c r="C54" s="12"/>
      <c r="D54" s="8" t="s">
        <v>145</v>
      </c>
      <c r="E54" s="12" t="s">
        <v>143</v>
      </c>
      <c r="F54" s="7" t="s">
        <v>144</v>
      </c>
      <c r="G54" s="8" t="s">
        <v>5</v>
      </c>
      <c r="H54" s="8" t="s">
        <v>6</v>
      </c>
      <c r="I54" s="26">
        <v>64903</v>
      </c>
      <c r="J54" s="13">
        <f>$R$3*9</f>
        <v>64800</v>
      </c>
      <c r="K54" s="13">
        <f t="shared" si="0"/>
        <v>103</v>
      </c>
      <c r="L54" s="14">
        <f t="shared" si="1"/>
        <v>9.0143055555555556</v>
      </c>
      <c r="M54" s="31">
        <v>7200</v>
      </c>
      <c r="N54" s="31">
        <f t="shared" si="2"/>
        <v>1</v>
      </c>
      <c r="O54" s="34"/>
    </row>
    <row r="55" spans="1:15" ht="30" x14ac:dyDescent="0.25">
      <c r="A55" s="12">
        <v>58</v>
      </c>
      <c r="B55" s="12">
        <v>53</v>
      </c>
      <c r="C55" s="12"/>
      <c r="D55" s="8" t="s">
        <v>148</v>
      </c>
      <c r="E55" s="12" t="s">
        <v>146</v>
      </c>
      <c r="F55" s="7" t="s">
        <v>147</v>
      </c>
      <c r="G55" s="8" t="s">
        <v>5</v>
      </c>
      <c r="H55" s="8" t="s">
        <v>6</v>
      </c>
      <c r="I55" s="26">
        <v>19135</v>
      </c>
      <c r="J55" s="13">
        <f>$R$3*2</f>
        <v>14400</v>
      </c>
      <c r="K55" s="13">
        <f t="shared" si="0"/>
        <v>4735</v>
      </c>
      <c r="L55" s="14">
        <f t="shared" si="1"/>
        <v>2.6576388888888891</v>
      </c>
      <c r="M55" s="31">
        <f>7200</f>
        <v>7200</v>
      </c>
      <c r="N55" s="31">
        <f t="shared" si="2"/>
        <v>1</v>
      </c>
      <c r="O55" s="34"/>
    </row>
    <row r="56" spans="1:15" ht="30" x14ac:dyDescent="0.25">
      <c r="A56" s="12">
        <v>59</v>
      </c>
      <c r="B56" s="12">
        <v>54</v>
      </c>
      <c r="C56" s="12"/>
      <c r="D56" s="8" t="s">
        <v>151</v>
      </c>
      <c r="E56" s="12" t="s">
        <v>149</v>
      </c>
      <c r="F56" s="7" t="s">
        <v>150</v>
      </c>
      <c r="G56" s="8" t="s">
        <v>5</v>
      </c>
      <c r="H56" s="8" t="s">
        <v>6</v>
      </c>
      <c r="I56" s="26">
        <v>60816</v>
      </c>
      <c r="J56" s="13">
        <f>$R$3*8</f>
        <v>57600</v>
      </c>
      <c r="K56" s="13">
        <f t="shared" si="0"/>
        <v>3216</v>
      </c>
      <c r="L56" s="14">
        <f t="shared" si="1"/>
        <v>8.4466666666666672</v>
      </c>
      <c r="M56" s="31">
        <v>7200</v>
      </c>
      <c r="N56" s="31">
        <f t="shared" si="2"/>
        <v>1</v>
      </c>
      <c r="O56" s="34"/>
    </row>
    <row r="57" spans="1:15" ht="30" x14ac:dyDescent="0.25">
      <c r="A57" s="12">
        <v>60</v>
      </c>
      <c r="B57" s="12">
        <v>55</v>
      </c>
      <c r="C57" s="12"/>
      <c r="D57" s="8" t="s">
        <v>154</v>
      </c>
      <c r="E57" s="12" t="s">
        <v>152</v>
      </c>
      <c r="F57" s="7" t="s">
        <v>153</v>
      </c>
      <c r="G57" s="8" t="s">
        <v>5</v>
      </c>
      <c r="H57" s="8" t="s">
        <v>6</v>
      </c>
      <c r="I57" s="26">
        <v>66278</v>
      </c>
      <c r="J57" s="13">
        <f>$R$3*9</f>
        <v>64800</v>
      </c>
      <c r="K57" s="13">
        <f t="shared" si="0"/>
        <v>1478</v>
      </c>
      <c r="L57" s="14">
        <f t="shared" si="1"/>
        <v>9.205277777777777</v>
      </c>
      <c r="M57" s="31">
        <v>7200</v>
      </c>
      <c r="N57" s="31">
        <f t="shared" si="2"/>
        <v>1</v>
      </c>
      <c r="O57" s="34"/>
    </row>
    <row r="58" spans="1:15" ht="30" hidden="1" x14ac:dyDescent="0.25">
      <c r="A58" s="12">
        <v>61</v>
      </c>
      <c r="B58" s="12">
        <v>56</v>
      </c>
      <c r="C58" s="12"/>
      <c r="D58" s="8" t="s">
        <v>47</v>
      </c>
      <c r="E58" s="12" t="s">
        <v>155</v>
      </c>
      <c r="F58" s="7" t="s">
        <v>156</v>
      </c>
      <c r="G58" s="8" t="s">
        <v>5</v>
      </c>
      <c r="H58" s="8" t="s">
        <v>6</v>
      </c>
      <c r="I58" s="26">
        <v>18514</v>
      </c>
      <c r="J58" s="13">
        <f>$R$3*2</f>
        <v>14400</v>
      </c>
      <c r="K58" s="13">
        <f t="shared" si="0"/>
        <v>4114</v>
      </c>
      <c r="L58" s="14">
        <f t="shared" si="1"/>
        <v>2.5713888888888889</v>
      </c>
      <c r="M58" s="31"/>
      <c r="N58" s="31">
        <f t="shared" si="2"/>
        <v>0</v>
      </c>
      <c r="O58" s="34">
        <f t="shared" si="3"/>
        <v>0</v>
      </c>
    </row>
    <row r="59" spans="1:15" ht="30" hidden="1" x14ac:dyDescent="0.25">
      <c r="A59" s="12">
        <v>62</v>
      </c>
      <c r="B59" s="12">
        <v>57</v>
      </c>
      <c r="C59" s="12"/>
      <c r="D59" s="8" t="s">
        <v>192</v>
      </c>
      <c r="E59" s="12" t="s">
        <v>157</v>
      </c>
      <c r="F59" s="7" t="s">
        <v>158</v>
      </c>
      <c r="G59" s="8" t="s">
        <v>5</v>
      </c>
      <c r="H59" s="8" t="s">
        <v>6</v>
      </c>
      <c r="I59" s="26">
        <v>49372</v>
      </c>
      <c r="J59" s="13">
        <f>$R$3*6</f>
        <v>43200</v>
      </c>
      <c r="K59" s="13">
        <f t="shared" si="0"/>
        <v>6172</v>
      </c>
      <c r="L59" s="14">
        <f t="shared" si="1"/>
        <v>6.8572222222222221</v>
      </c>
      <c r="M59" s="31"/>
      <c r="N59" s="31">
        <f t="shared" si="2"/>
        <v>0</v>
      </c>
      <c r="O59" s="34">
        <f t="shared" si="3"/>
        <v>0</v>
      </c>
    </row>
    <row r="60" spans="1:15" ht="30" x14ac:dyDescent="0.25">
      <c r="A60" s="12">
        <v>63</v>
      </c>
      <c r="B60" s="12">
        <v>58</v>
      </c>
      <c r="C60" s="12"/>
      <c r="D60" s="8" t="s">
        <v>161</v>
      </c>
      <c r="E60" s="12" t="s">
        <v>159</v>
      </c>
      <c r="F60" s="7" t="s">
        <v>160</v>
      </c>
      <c r="G60" s="8" t="s">
        <v>5</v>
      </c>
      <c r="H60" s="8" t="s">
        <v>6</v>
      </c>
      <c r="I60" s="26">
        <v>46181</v>
      </c>
      <c r="J60" s="13">
        <f>$R$3*6</f>
        <v>43200</v>
      </c>
      <c r="K60" s="13">
        <f t="shared" si="0"/>
        <v>2981</v>
      </c>
      <c r="L60" s="14">
        <f t="shared" si="1"/>
        <v>6.4140277777777781</v>
      </c>
      <c r="M60" s="31">
        <v>7200</v>
      </c>
      <c r="N60" s="31">
        <f t="shared" si="2"/>
        <v>1</v>
      </c>
      <c r="O60" s="34"/>
    </row>
    <row r="61" spans="1:15" ht="30" hidden="1" x14ac:dyDescent="0.25">
      <c r="A61" s="12">
        <v>64</v>
      </c>
      <c r="B61" s="12">
        <v>59</v>
      </c>
      <c r="C61" s="12"/>
      <c r="D61" s="8" t="s">
        <v>164</v>
      </c>
      <c r="E61" s="12" t="s">
        <v>162</v>
      </c>
      <c r="F61" s="7" t="s">
        <v>163</v>
      </c>
      <c r="G61" s="8" t="s">
        <v>5</v>
      </c>
      <c r="H61" s="8" t="s">
        <v>6</v>
      </c>
      <c r="I61" s="26">
        <v>16500</v>
      </c>
      <c r="J61" s="13">
        <f>$R$3*2</f>
        <v>14400</v>
      </c>
      <c r="K61" s="13">
        <f t="shared" si="0"/>
        <v>2100</v>
      </c>
      <c r="L61" s="14">
        <f t="shared" si="1"/>
        <v>2.2916666666666665</v>
      </c>
      <c r="M61" s="31"/>
      <c r="N61" s="31">
        <f t="shared" si="2"/>
        <v>0</v>
      </c>
      <c r="O61" s="34">
        <f t="shared" si="3"/>
        <v>0</v>
      </c>
    </row>
    <row r="62" spans="1:15" ht="30.75" thickBot="1" x14ac:dyDescent="0.3">
      <c r="A62" s="12">
        <v>65</v>
      </c>
      <c r="B62" s="12">
        <v>60</v>
      </c>
      <c r="C62" s="12"/>
      <c r="D62" s="8" t="s">
        <v>164</v>
      </c>
      <c r="E62" s="12" t="s">
        <v>165</v>
      </c>
      <c r="F62" s="7" t="s">
        <v>166</v>
      </c>
      <c r="G62" s="8" t="s">
        <v>5</v>
      </c>
      <c r="H62" s="8" t="s">
        <v>6</v>
      </c>
      <c r="I62" s="26">
        <v>53222</v>
      </c>
      <c r="J62" s="13">
        <f>$R$3*7</f>
        <v>50400</v>
      </c>
      <c r="K62" s="13">
        <f t="shared" si="0"/>
        <v>2822</v>
      </c>
      <c r="L62" s="14">
        <f t="shared" si="1"/>
        <v>7.3919444444444444</v>
      </c>
      <c r="M62" s="31">
        <v>7200</v>
      </c>
      <c r="N62" s="31">
        <f t="shared" si="2"/>
        <v>1</v>
      </c>
      <c r="O62" s="34"/>
    </row>
    <row r="63" spans="1:15" ht="15.75" thickBot="1" x14ac:dyDescent="0.3">
      <c r="A63" s="17"/>
      <c r="B63" s="18"/>
      <c r="C63" s="18"/>
      <c r="D63" s="29"/>
      <c r="E63" s="18"/>
      <c r="F63" s="9"/>
      <c r="G63" s="19"/>
      <c r="H63" s="19"/>
      <c r="I63" s="27">
        <v>2050041</v>
      </c>
      <c r="J63" s="13">
        <f>SUM(J3:J62)</f>
        <v>1814400</v>
      </c>
      <c r="K63" s="13">
        <f>SUM(K3:K62)</f>
        <v>235641</v>
      </c>
      <c r="L63" s="14">
        <f>I63/7200</f>
        <v>284.72791666666666</v>
      </c>
      <c r="M63" s="45">
        <f t="shared" ref="M63:N63" si="4">SUM(M3:M62)</f>
        <v>218838</v>
      </c>
      <c r="N63" s="45">
        <f t="shared" si="4"/>
        <v>30.394166666666667</v>
      </c>
      <c r="O63" s="46"/>
    </row>
    <row r="67" spans="1:20" s="21" customFormat="1" x14ac:dyDescent="0.25">
      <c r="A67"/>
      <c r="B67"/>
      <c r="C67"/>
      <c r="D67" s="2"/>
      <c r="E67"/>
      <c r="F67" s="1"/>
      <c r="G67"/>
      <c r="H67"/>
      <c r="J67" s="22"/>
      <c r="K67" s="2"/>
      <c r="M67" s="20"/>
      <c r="N67" s="20"/>
      <c r="O67" s="20"/>
      <c r="P67"/>
      <c r="Q67"/>
      <c r="R67"/>
      <c r="S67"/>
      <c r="T67"/>
    </row>
  </sheetData>
  <autoFilter ref="A2:S63">
    <filterColumn colId="12">
      <customFilters>
        <customFilter operator="notEqual" val=" "/>
      </customFilters>
    </filterColumn>
  </autoFilter>
  <mergeCells count="1">
    <mergeCell ref="M1:O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8" sqref="Q18"/>
    </sheetView>
  </sheetViews>
  <sheetFormatPr defaultColWidth="11.42578125"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Distribution per truck</vt:lpstr>
      <vt:lpstr>Truck 1</vt:lpstr>
      <vt:lpstr>Truck 2</vt:lpstr>
      <vt:lpstr>Truck 3</vt:lpstr>
      <vt:lpstr>Truck 4</vt:lpstr>
      <vt:lpstr>Truck 5</vt:lpstr>
      <vt:lpstr>Truck 6</vt:lpstr>
      <vt:lpstr>Truck 7</vt:lpstr>
      <vt:lpstr>Truck 8</vt:lpstr>
      <vt:lpstr>Truck 9</vt:lpstr>
      <vt:lpstr>catalogue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2022-07-06T15:01:05Z</dcterms:created>
  <dcterms:modified xsi:type="dcterms:W3CDTF">2022-07-13T12:21:55Z</dcterms:modified>
</cp:coreProperties>
</file>